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tabRatio="823" activeTab="4"/>
  </bookViews>
  <sheets>
    <sheet name="2" sheetId="1" r:id="rId1"/>
    <sheet name="3" sheetId="2" r:id="rId2"/>
    <sheet name="5 " sheetId="3" r:id="rId3"/>
    <sheet name="5.a" sheetId="4" r:id="rId4"/>
    <sheet name="5b" sheetId="5" r:id="rId5"/>
    <sheet name="5.c" sheetId="6" r:id="rId6"/>
    <sheet name="5.d" sheetId="7" r:id="rId7"/>
    <sheet name="6" sheetId="8" r:id="rId8"/>
    <sheet name="7" sheetId="9" r:id="rId9"/>
    <sheet name="8" sheetId="10" r:id="rId10"/>
    <sheet name="9" sheetId="11" r:id="rId11"/>
    <sheet name="10" sheetId="12" r:id="rId12"/>
    <sheet name="11" sheetId="13" r:id="rId13"/>
    <sheet name="11.a" sheetId="14" r:id="rId14"/>
    <sheet name="11.b" sheetId="15" r:id="rId15"/>
    <sheet name="11.c" sheetId="16" r:id="rId16"/>
    <sheet name="11.d" sheetId="17" r:id="rId17"/>
    <sheet name="11.e" sheetId="18" r:id="rId18"/>
    <sheet name="11.f" sheetId="19" r:id="rId19"/>
    <sheet name="11.g" sheetId="20" r:id="rId20"/>
  </sheets>
  <definedNames>
    <definedName name="_xlnm.Print_Titles" localSheetId="2">'5 '!$3:$5</definedName>
    <definedName name="_xlnm.Print_Area" localSheetId="14">'11.b'!$A$1:$C$26</definedName>
    <definedName name="_xlnm.Print_Area" localSheetId="0">'2'!$A$1:$E$78</definedName>
    <definedName name="_xlnm.Print_Area" localSheetId="1">'3'!$A$1:$D$14</definedName>
    <definedName name="_xlnm.Print_Area" localSheetId="7">'6'!$A$1:$F$30</definedName>
    <definedName name="_xlnm.Print_Area" localSheetId="9">'8'!$A$1:$Z$39</definedName>
    <definedName name="Z_2AF6EA2A_E5C5_45EB_B6C4_875AD1E4E056_.wvu.FilterData" localSheetId="2" hidden="1">'5 '!$A$1:$I$35</definedName>
    <definedName name="Z_2AF6EA2A_E5C5_45EB_B6C4_875AD1E4E056_.wvu.PrintArea" localSheetId="14" hidden="1">'11.b'!$A$1:$C$26</definedName>
    <definedName name="Z_2AF6EA2A_E5C5_45EB_B6C4_875AD1E4E056_.wvu.PrintArea" localSheetId="1" hidden="1">'3'!$A$1:$D$14</definedName>
    <definedName name="Z_2AF6EA2A_E5C5_45EB_B6C4_875AD1E4E056_.wvu.PrintArea" localSheetId="7" hidden="1">'6'!$A$1:$F$30</definedName>
    <definedName name="Z_2AF6EA2A_E5C5_45EB_B6C4_875AD1E4E056_.wvu.PrintArea" localSheetId="9" hidden="1">'8'!$A$1:$Z$39</definedName>
    <definedName name="Z_2AF6EA2A_E5C5_45EB_B6C4_875AD1E4E056_.wvu.PrintTitles" localSheetId="2" hidden="1">'5 '!$3:$5</definedName>
  </definedNames>
  <calcPr fullCalcOnLoad="1"/>
</workbook>
</file>

<file path=xl/comments10.xml><?xml version="1.0" encoding="utf-8"?>
<comments xmlns="http://schemas.openxmlformats.org/spreadsheetml/2006/main">
  <authors>
    <author>Peckov? Ivana Ing.</author>
  </authors>
  <commentList>
    <comment ref="G20" authorId="0">
      <text>
        <r>
          <rPr>
            <b/>
            <sz val="9"/>
            <rFont val="Tahoma"/>
            <family val="2"/>
          </rPr>
          <t>Pecková Ivana Ing.:</t>
        </r>
        <r>
          <rPr>
            <sz val="9"/>
            <rFont val="Tahoma"/>
            <family val="2"/>
          </rPr>
          <t xml:space="preserve">
Nevyplněné vymažte!
</t>
        </r>
      </text>
    </comment>
  </commentList>
</comments>
</file>

<file path=xl/sharedStrings.xml><?xml version="1.0" encoding="utf-8"?>
<sst xmlns="http://schemas.openxmlformats.org/spreadsheetml/2006/main" count="1018" uniqueCount="671">
  <si>
    <t>0001</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</si>
  <si>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</si>
  <si>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</si>
  <si>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</si>
  <si>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</si>
  <si>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</si>
  <si>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</si>
  <si>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</si>
  <si>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</si>
  <si>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</si>
  <si>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</si>
  <si>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</si>
  <si>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</si>
  <si>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</si>
  <si>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</si>
  <si>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</si>
  <si>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</si>
  <si>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</si>
  <si>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</si>
  <si>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</si>
  <si>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</si>
  <si>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</si>
  <si>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</si>
  <si>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</si>
  <si>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</si>
  <si>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</si>
  <si>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</si>
  <si>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</si>
  <si>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</si>
  <si>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</si>
  <si>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</si>
  <si>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</si>
  <si>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</si>
  <si>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</si>
  <si>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</si>
  <si>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</si>
  <si>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</si>
  <si>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</si>
  <si>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</si>
  <si>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</si>
  <si>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</si>
  <si>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</si>
  <si>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</si>
  <si>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</si>
  <si>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</si>
  <si>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</si>
  <si>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</si>
  <si>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</si>
  <si>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</si>
  <si>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</si>
  <si>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</si>
  <si>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</si>
  <si>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</si>
  <si>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</si>
  <si>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</si>
  <si>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</si>
  <si>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</si>
  <si>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</si>
  <si>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</si>
  <si>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</si>
  <si>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</si>
  <si>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</si>
  <si>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</si>
  <si>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A. Náklady</t>
  </si>
  <si>
    <t xml:space="preserve">     VII.Poskytnuté příspěvky celkem</t>
  </si>
  <si>
    <t xml:space="preserve">     VIII.Daň z příjmů celkem</t>
  </si>
  <si>
    <t>Náklady celkem</t>
  </si>
  <si>
    <t>B. Výnosy</t>
  </si>
  <si>
    <t>Výnosy celkem</t>
  </si>
  <si>
    <t>C. Výsledek hospodaření před zdaněním</t>
  </si>
  <si>
    <t>D. Výsledek hospodaření po zdanění</t>
  </si>
  <si>
    <t>č.ř.</t>
  </si>
  <si>
    <t>použito</t>
  </si>
  <si>
    <t xml:space="preserve">v tom: </t>
  </si>
  <si>
    <t xml:space="preserve">ostatní </t>
  </si>
  <si>
    <t>ostatní</t>
  </si>
  <si>
    <t xml:space="preserve">
Název údaje</t>
  </si>
  <si>
    <t>zůstatek</t>
  </si>
  <si>
    <t>tvorba</t>
  </si>
  <si>
    <t>čerpání</t>
  </si>
  <si>
    <t xml:space="preserve">  (+)</t>
  </si>
  <si>
    <t>Fond rezervní</t>
  </si>
  <si>
    <t>Fond reprodukce investičního majetku</t>
  </si>
  <si>
    <t>Stipendijní fond</t>
  </si>
  <si>
    <t>Fond odměn</t>
  </si>
  <si>
    <t>Fond účelově určených prostředků</t>
  </si>
  <si>
    <t>Fond sociální</t>
  </si>
  <si>
    <t>Fond provozních prostředků</t>
  </si>
  <si>
    <t>z toho:</t>
  </si>
  <si>
    <t>na jednotlivé projekty VaV či výzkumné záměry</t>
  </si>
  <si>
    <t>jiné podpory z veřejných prostředků</t>
  </si>
  <si>
    <t>(tis. Kč)</t>
  </si>
  <si>
    <t xml:space="preserve">Celkem </t>
  </si>
  <si>
    <t>Celkem</t>
  </si>
  <si>
    <t>sl.2</t>
  </si>
  <si>
    <t>(v tis. Kč)</t>
  </si>
  <si>
    <t>Doplňková činnost</t>
  </si>
  <si>
    <t>z toho</t>
  </si>
  <si>
    <t>pozemky</t>
  </si>
  <si>
    <t>budovy, stavby, haly</t>
  </si>
  <si>
    <t>Položka</t>
  </si>
  <si>
    <t>poplatky za úkony spojené s příjímacím řízením (§ 58 odst. 1)</t>
  </si>
  <si>
    <t>poplatky za studium v cizím jazyce (§58 odst. 5)</t>
  </si>
  <si>
    <t>mzdy</t>
  </si>
  <si>
    <t>Ukazatel</t>
  </si>
  <si>
    <t>KaM</t>
  </si>
  <si>
    <t>vědečtí pracovníci</t>
  </si>
  <si>
    <t>celkem</t>
  </si>
  <si>
    <t>Stav k 1.1.</t>
  </si>
  <si>
    <t>Stav k 31.12.</t>
  </si>
  <si>
    <t>Tvorba</t>
  </si>
  <si>
    <t>z fondu reprodukce inv. majetku</t>
  </si>
  <si>
    <t>z fondu odměn</t>
  </si>
  <si>
    <t>z fondu provozních prostředků</t>
  </si>
  <si>
    <t>Čerpání</t>
  </si>
  <si>
    <t>krytí ztrát minulých účetních období</t>
  </si>
  <si>
    <t>do fondu reprodukce inv. majetku</t>
  </si>
  <si>
    <t>do fondu odměn</t>
  </si>
  <si>
    <t>do fondu provozních prostředků</t>
  </si>
  <si>
    <t>z odpisů</t>
  </si>
  <si>
    <t xml:space="preserve">ze zůstatku příspěvku </t>
  </si>
  <si>
    <t xml:space="preserve">zůstat.cena nehm. a hmot.dlouhod. majektu </t>
  </si>
  <si>
    <t>Převod z fondů celkem</t>
  </si>
  <si>
    <t>v tom: z fondu odměn</t>
  </si>
  <si>
    <t xml:space="preserve">            z fondu provozních prostředků</t>
  </si>
  <si>
    <t xml:space="preserve">            z rezervního fondu</t>
  </si>
  <si>
    <t xml:space="preserve">            stroje a zařízení</t>
  </si>
  <si>
    <t xml:space="preserve">            nákupy nemovitostí</t>
  </si>
  <si>
    <t>Převod do fondů celkem</t>
  </si>
  <si>
    <t>v tom: do fondu odměn</t>
  </si>
  <si>
    <t xml:space="preserve">            do fondu provozních prostředků</t>
  </si>
  <si>
    <t xml:space="preserve">            do rezervního fondu</t>
  </si>
  <si>
    <t>daňově uznatelné výdaje podle zák. 586/1992 Sb. o daních z příjmů</t>
  </si>
  <si>
    <t xml:space="preserve">Stav k 31.12. </t>
  </si>
  <si>
    <t>z rezervního fondu</t>
  </si>
  <si>
    <t>mzdové náklady</t>
  </si>
  <si>
    <t>do rezervního fondu</t>
  </si>
  <si>
    <t>Neinvestice</t>
  </si>
  <si>
    <t>Investice</t>
  </si>
  <si>
    <t>účelově určené dary § 18 odst. 9 a) zák. č. 111/1998 Sb.</t>
  </si>
  <si>
    <t>účelově určené peněžní prostředky ze zahraničí § 18 odst. 9 b) zák. č. 111/1998 Sb.</t>
  </si>
  <si>
    <t xml:space="preserve">Tvorba </t>
  </si>
  <si>
    <t xml:space="preserve">Čerpání </t>
  </si>
  <si>
    <t>Příděl podle § 18 odst. 12 zák. č. 111/1998 Sb.</t>
  </si>
  <si>
    <t>ze zůstatku příspěvku</t>
  </si>
  <si>
    <t>na provozní náklady dle vnitřního předpisu VŠ</t>
  </si>
  <si>
    <t>a</t>
  </si>
  <si>
    <t>b</t>
  </si>
  <si>
    <t>c</t>
  </si>
  <si>
    <t>d</t>
  </si>
  <si>
    <t>e</t>
  </si>
  <si>
    <t>f</t>
  </si>
  <si>
    <t>g</t>
  </si>
  <si>
    <t>h</t>
  </si>
  <si>
    <t>i</t>
  </si>
  <si>
    <t>j</t>
  </si>
  <si>
    <t>za vynikající studijní výsledky dle § 91 odst. 2 písm. a)</t>
  </si>
  <si>
    <t>za vynikající vědecké, výzkumné, vývojové, umělecké nebo další tvůrčí výsledky přispívající k prohloubení znalostí dle § 91 odst. 2 písm. b)</t>
  </si>
  <si>
    <t>v případě tíživé sociální situace studenta dle § 91 odst. 3)</t>
  </si>
  <si>
    <t>ubytovací stipendium</t>
  </si>
  <si>
    <t>na podporu studia v zahraničí dle § 91 odst. 4 písm. a)</t>
  </si>
  <si>
    <t>SOCRATES</t>
  </si>
  <si>
    <t>CEEPUS</t>
  </si>
  <si>
    <t>na podporu studia v ČR dle § 91 odst. 4 písm. b)</t>
  </si>
  <si>
    <t>AKTION</t>
  </si>
  <si>
    <t xml:space="preserve">studentům doktorských studijních programů dle § 91 odst. 4 písm. c) </t>
  </si>
  <si>
    <t>(v tis.Kč)</t>
  </si>
  <si>
    <t>Výnosy</t>
  </si>
  <si>
    <t>v hlavní činnosti</t>
  </si>
  <si>
    <t>v doplňkové činnosti</t>
  </si>
  <si>
    <t xml:space="preserve">od studentů </t>
  </si>
  <si>
    <t>od cizích strávníků</t>
  </si>
  <si>
    <t>od cizích ubytovaných</t>
  </si>
  <si>
    <t xml:space="preserve">z dotace MŠMT </t>
  </si>
  <si>
    <t>sl. 1</t>
  </si>
  <si>
    <t>Identifikační číslo EDS (ISPROFIN)</t>
  </si>
  <si>
    <t>(tis. kč)</t>
  </si>
  <si>
    <t>Hlavní   činnost</t>
  </si>
  <si>
    <t>poplatky za nadstandardní dobu studia (§58 odst. 3)</t>
  </si>
  <si>
    <t>poplatky za studium v dalším stud. programu (§58 odst. 4)</t>
  </si>
  <si>
    <t>úplata za poskytování U3V</t>
  </si>
  <si>
    <t>úplata za poskytování programů CŽV (§ 60) mimo U3V</t>
  </si>
  <si>
    <t>Investiční celkem</t>
  </si>
  <si>
    <t>účelově určené prostředky na VaV kapitoly 333-MŠMT, § 18 odst.9 c) zák. č. 111/1998 Sb.</t>
  </si>
  <si>
    <t>účelově určené prostředky z jiné podpory z veř. prostředků, § 18 odst.9 c) zák. č. 111/1998 Sb.</t>
  </si>
  <si>
    <t xml:space="preserve">Poznámky: </t>
  </si>
  <si>
    <r>
      <t xml:space="preserve"> Příloha č.2 k vyhlášce č. </t>
    </r>
    <r>
      <rPr>
        <b/>
        <sz val="9"/>
        <rFont val="Calibri"/>
        <family val="2"/>
      </rPr>
      <t>504/2002 Sb.</t>
    </r>
    <r>
      <rPr>
        <sz val="9"/>
        <rFont val="Calibri"/>
        <family val="2"/>
      </rPr>
      <t xml:space="preserve"> ve znění pozdějších předpisů</t>
    </r>
  </si>
  <si>
    <t>k</t>
  </si>
  <si>
    <t>profesoři</t>
  </si>
  <si>
    <t>docenti</t>
  </si>
  <si>
    <t>odborní asistenti</t>
  </si>
  <si>
    <t>asistenti</t>
  </si>
  <si>
    <t>lektoři</t>
  </si>
  <si>
    <t>akademičtí pracovníci</t>
  </si>
  <si>
    <t>CELKEM</t>
  </si>
  <si>
    <t>Fondy</t>
  </si>
  <si>
    <t>bez VaV</t>
  </si>
  <si>
    <t>Operační programy EU</t>
  </si>
  <si>
    <t>Ostatní zdroje</t>
  </si>
  <si>
    <t>Počet pracovníků</t>
  </si>
  <si>
    <t>Průměrná měsíční mzda</t>
  </si>
  <si>
    <t>Kapitola 333 - MŠMT</t>
  </si>
  <si>
    <t>VZaLS</t>
  </si>
  <si>
    <t>Vysoká škola</t>
  </si>
  <si>
    <t>VaV</t>
  </si>
  <si>
    <t>VaV z ostatních zdrojů (bez operačních progr.)</t>
  </si>
  <si>
    <t>VaV ze zahraničí</t>
  </si>
  <si>
    <t>vysoká škola</t>
  </si>
  <si>
    <t>ostatní poskytovatelé</t>
  </si>
  <si>
    <t>kapitola 333 - MŠMT</t>
  </si>
  <si>
    <t>Mzdy</t>
  </si>
  <si>
    <t>ostatní zdroje rozpočtu VŠ</t>
  </si>
  <si>
    <t>Zdroj financování</t>
  </si>
  <si>
    <t>MŠMT OP VK</t>
  </si>
  <si>
    <t>MŠMT OP VaVpI</t>
  </si>
  <si>
    <t>Poznámky</t>
  </si>
  <si>
    <t>v tom</t>
  </si>
  <si>
    <t>poskytnuté</t>
  </si>
  <si>
    <t>poskytnuto</t>
  </si>
  <si>
    <t>e=a+c</t>
  </si>
  <si>
    <t>f=b+d</t>
  </si>
  <si>
    <t>MŠMT</t>
  </si>
  <si>
    <t>použité</t>
  </si>
  <si>
    <t>další dle specifikace VŠ</t>
  </si>
  <si>
    <t>Výsledek hospodaření</t>
  </si>
  <si>
    <t>l=h-b</t>
  </si>
  <si>
    <t>m=k-c</t>
  </si>
  <si>
    <r>
      <t xml:space="preserve">Koleje a ostatní ubytovací zařízení provozované VVŠ </t>
    </r>
    <r>
      <rPr>
        <sz val="8"/>
        <rFont val="Calibri"/>
        <family val="2"/>
      </rPr>
      <t>(1)</t>
    </r>
  </si>
  <si>
    <r>
      <rPr>
        <sz val="8"/>
        <rFont val="Calibri"/>
        <family val="2"/>
      </rPr>
      <t>(1)</t>
    </r>
    <r>
      <rPr>
        <sz val="10"/>
        <rFont val="Calibri"/>
        <family val="2"/>
      </rPr>
      <t xml:space="preserve"> V případě potřeby rozšířit počet řádků.</t>
    </r>
  </si>
  <si>
    <t>celkem (+)</t>
  </si>
  <si>
    <t>k 31.12.</t>
  </si>
  <si>
    <t>e=a+b-d</t>
  </si>
  <si>
    <t xml:space="preserve">Fondy celkem  </t>
  </si>
  <si>
    <t>6a</t>
  </si>
  <si>
    <t>6b</t>
  </si>
  <si>
    <r>
      <t>Počet studentů</t>
    </r>
    <r>
      <rPr>
        <sz val="8"/>
        <rFont val="Calibri"/>
        <family val="2"/>
      </rPr>
      <t xml:space="preserve"> (2)</t>
    </r>
  </si>
  <si>
    <t>Poznámka</t>
  </si>
  <si>
    <t>(1)</t>
  </si>
  <si>
    <t>STIPENDIA přiznána a vyplacena</t>
  </si>
  <si>
    <t>na výzkumnou, vývojovou a inovační činnost podle zvláštního právního předpisu, § 91 odst.2 písm. c)</t>
  </si>
  <si>
    <t>v případech zvláštního zřetele hodných dle § 91 odst. 2 písm. e)</t>
  </si>
  <si>
    <t>v případě tíživé sociální situace studenta dle § 91 odst. 2 písm. d)</t>
  </si>
  <si>
    <t>Příspěvek / dotace MŠMT</t>
  </si>
  <si>
    <t>Stipendijní fond VŠ</t>
  </si>
  <si>
    <r>
      <t xml:space="preserve">Ostatní </t>
    </r>
    <r>
      <rPr>
        <sz val="8"/>
        <rFont val="Calibri"/>
        <family val="2"/>
      </rPr>
      <t>(1)</t>
    </r>
  </si>
  <si>
    <r>
      <t xml:space="preserve">Celkem vyplaceno </t>
    </r>
    <r>
      <rPr>
        <sz val="8"/>
        <rFont val="Calibri"/>
        <family val="2"/>
      </rPr>
      <t>(2)</t>
    </r>
  </si>
  <si>
    <t>Studenti</t>
  </si>
  <si>
    <t>Ostatní</t>
  </si>
  <si>
    <t>jiná stipendia</t>
  </si>
  <si>
    <t>Kontrolní vazba</t>
  </si>
  <si>
    <t>Kontrolní vazby</t>
  </si>
  <si>
    <t>v tom: stavby</t>
  </si>
  <si>
    <t>Druh stipendia</t>
  </si>
  <si>
    <t>Poplatky stanovené dle § 58 zákona 111/1998 Sb.</t>
  </si>
  <si>
    <t>Pronájem</t>
  </si>
  <si>
    <t>Tržby z prodeje majetku</t>
  </si>
  <si>
    <t>Dary</t>
  </si>
  <si>
    <t>Dědictví</t>
  </si>
  <si>
    <t>Vybrané činnosti</t>
  </si>
  <si>
    <t>Zdroje</t>
  </si>
  <si>
    <r>
      <t xml:space="preserve">Součásti VVŠ </t>
    </r>
    <r>
      <rPr>
        <sz val="8"/>
        <rFont val="Calibri"/>
        <family val="2"/>
      </rPr>
      <t>(1)</t>
    </r>
  </si>
  <si>
    <t>(1) Členění se uvádí podle § 22 odst.1 a) zákona č.111/1998 Sb. Počet řádků rozšířit dle potřeby.</t>
  </si>
  <si>
    <t>Zemědělské a lesní statky - celkem</t>
  </si>
  <si>
    <t>Koleje a menzy - celkem</t>
  </si>
  <si>
    <t>Ostatní součásti vysoké školy (výše neuvedené) - celkem</t>
  </si>
  <si>
    <r>
      <t xml:space="preserve">Průměrná částka na 1 studenta </t>
    </r>
    <r>
      <rPr>
        <sz val="8"/>
        <rFont val="Calibri"/>
        <family val="2"/>
      </rPr>
      <t>(3)</t>
    </r>
  </si>
  <si>
    <r>
      <t xml:space="preserve">ostatní příjmy </t>
    </r>
    <r>
      <rPr>
        <sz val="10"/>
        <rFont val="Calibri"/>
        <family val="2"/>
      </rPr>
      <t>(1)</t>
    </r>
  </si>
  <si>
    <r>
      <t xml:space="preserve">ostatní užití </t>
    </r>
    <r>
      <rPr>
        <sz val="10"/>
        <rFont val="Calibri"/>
        <family val="2"/>
      </rPr>
      <t>(1)</t>
    </r>
  </si>
  <si>
    <r>
      <t xml:space="preserve">užití  </t>
    </r>
    <r>
      <rPr>
        <sz val="10"/>
        <rFont val="Calibri"/>
        <family val="2"/>
      </rPr>
      <t>(1)</t>
    </r>
  </si>
  <si>
    <r>
      <t xml:space="preserve">poplatky za studium dle § 58 zákona 111/81998 Sb. </t>
    </r>
    <r>
      <rPr>
        <sz val="10"/>
        <color indexed="8"/>
        <rFont val="Calibri"/>
        <family val="2"/>
      </rPr>
      <t>(1)</t>
    </r>
  </si>
  <si>
    <r>
      <t xml:space="preserve">ostatní příjmy </t>
    </r>
    <r>
      <rPr>
        <sz val="10"/>
        <color indexed="8"/>
        <rFont val="Calibri"/>
        <family val="2"/>
      </rPr>
      <t>(2)</t>
    </r>
  </si>
  <si>
    <r>
      <t xml:space="preserve">Prostředky z veřejných zdrojů </t>
    </r>
    <r>
      <rPr>
        <b/>
        <sz val="10"/>
        <color indexed="8"/>
        <rFont val="Calibri"/>
        <family val="2"/>
      </rPr>
      <t>běžné</t>
    </r>
  </si>
  <si>
    <r>
      <t xml:space="preserve">Prostředky z veřejných zdrojů </t>
    </r>
    <r>
      <rPr>
        <b/>
        <sz val="10"/>
        <color indexed="8"/>
        <rFont val="Calibri"/>
        <family val="2"/>
      </rPr>
      <t>kapitálové</t>
    </r>
  </si>
  <si>
    <r>
      <t xml:space="preserve">Prostředky z veřejných zdrojů </t>
    </r>
    <r>
      <rPr>
        <b/>
        <sz val="10"/>
        <color indexed="8"/>
        <rFont val="Calibri"/>
        <family val="2"/>
      </rPr>
      <t>celkem</t>
    </r>
  </si>
  <si>
    <t>Použité zdroje celkem</t>
  </si>
  <si>
    <t>g=e-f</t>
  </si>
  <si>
    <t>h=e-f</t>
  </si>
  <si>
    <t>PO 2 - Terciární vzdělávání, výzkum a vývoj</t>
  </si>
  <si>
    <t>PO 1 - Evropská centra excelence</t>
  </si>
  <si>
    <t>PO 2 - Regionální VaV centra</t>
  </si>
  <si>
    <t>PO 3 - Komercializace a popularizace VaV</t>
  </si>
  <si>
    <t>PO 4 – Infrastruktura pro výuku na VŠ spojenou s výzkumem</t>
  </si>
  <si>
    <t>C  e  l  k  e  m</t>
  </si>
  <si>
    <t>Vratka nevyčerpaných prostředků</t>
  </si>
  <si>
    <t>Název údaje</t>
  </si>
  <si>
    <t>I. Běžné prostředky</t>
  </si>
  <si>
    <t>II. Kapitálové prostředky</t>
  </si>
  <si>
    <t>III. Celkem</t>
  </si>
  <si>
    <r>
      <t xml:space="preserve">poskytnuto </t>
    </r>
    <r>
      <rPr>
        <sz val="8"/>
        <rFont val="Calibri"/>
        <family val="2"/>
      </rPr>
      <t>(2)</t>
    </r>
  </si>
  <si>
    <t>v tom:</t>
  </si>
  <si>
    <t>získané přes kapitolu MŠMT</t>
  </si>
  <si>
    <t>dotace spojené se vzdělávací činností</t>
  </si>
  <si>
    <t>dotace na VaV</t>
  </si>
  <si>
    <t xml:space="preserve">Název akce </t>
  </si>
  <si>
    <r>
      <t xml:space="preserve">Prostředky z veřejných zdrojů </t>
    </r>
    <r>
      <rPr>
        <b/>
        <sz val="10"/>
        <color indexed="8"/>
        <rFont val="Calibri"/>
        <family val="2"/>
      </rPr>
      <t>celkem</t>
    </r>
    <r>
      <rPr>
        <sz val="10"/>
        <color indexed="8"/>
        <rFont val="Calibri"/>
        <family val="2"/>
      </rPr>
      <t xml:space="preserve"> </t>
    </r>
  </si>
  <si>
    <t xml:space="preserve">poskytnuté </t>
  </si>
  <si>
    <t>j=f+h+i</t>
  </si>
  <si>
    <t>FRIM</t>
  </si>
  <si>
    <t>FPP</t>
  </si>
  <si>
    <t>FÚUP</t>
  </si>
  <si>
    <t>l= f+k</t>
  </si>
  <si>
    <t>C</t>
  </si>
  <si>
    <t>Stipendia pro studenty doktorských studijních programů</t>
  </si>
  <si>
    <t>D</t>
  </si>
  <si>
    <t>F</t>
  </si>
  <si>
    <t>Fond vzdělávací politiky</t>
  </si>
  <si>
    <t>Sociální stipendia</t>
  </si>
  <si>
    <t>Ubytovací stipendia</t>
  </si>
  <si>
    <t>I</t>
  </si>
  <si>
    <t>J</t>
  </si>
  <si>
    <t>Dotace na ubytování a stravování</t>
  </si>
  <si>
    <r>
      <t xml:space="preserve">Druh podpory (dotační položky a ukazatele) </t>
    </r>
    <r>
      <rPr>
        <sz val="8"/>
        <color indexed="8"/>
        <rFont val="Calibri"/>
        <family val="2"/>
      </rPr>
      <t>(1)</t>
    </r>
  </si>
  <si>
    <r>
      <t>poskytnuté</t>
    </r>
    <r>
      <rPr>
        <sz val="8"/>
        <color indexed="8"/>
        <rFont val="Calibri"/>
        <family val="2"/>
      </rPr>
      <t xml:space="preserve"> (2)</t>
    </r>
  </si>
  <si>
    <r>
      <t>použité</t>
    </r>
    <r>
      <rPr>
        <sz val="8"/>
        <color indexed="8"/>
        <rFont val="Calibri"/>
        <family val="2"/>
      </rPr>
      <t xml:space="preserve"> (3)</t>
    </r>
  </si>
  <si>
    <t>další dle specifikace VVŠ</t>
  </si>
  <si>
    <t>Vratka nevyčerp. prostředků</t>
  </si>
  <si>
    <t>OON</t>
  </si>
  <si>
    <r>
      <t xml:space="preserve">Prostředky z veřejných zdrojů </t>
    </r>
    <r>
      <rPr>
        <b/>
        <sz val="10"/>
        <color indexed="8"/>
        <rFont val="Calibri"/>
        <family val="2"/>
      </rPr>
      <t xml:space="preserve">běžné </t>
    </r>
    <r>
      <rPr>
        <sz val="8"/>
        <color indexed="8"/>
        <rFont val="Calibri"/>
        <family val="2"/>
      </rPr>
      <t>(1)</t>
    </r>
  </si>
  <si>
    <r>
      <t xml:space="preserve">poskytnuté </t>
    </r>
    <r>
      <rPr>
        <sz val="8"/>
        <color indexed="8"/>
        <rFont val="Calibri"/>
        <family val="2"/>
      </rPr>
      <t>(2)</t>
    </r>
  </si>
  <si>
    <r>
      <rPr>
        <sz val="8"/>
        <rFont val="Calibri"/>
        <family val="2"/>
      </rPr>
      <t>(3)</t>
    </r>
    <r>
      <rPr>
        <sz val="10"/>
        <rFont val="Calibri"/>
        <family val="2"/>
      </rPr>
      <t xml:space="preserve"> Uvedou se prostředky fondu reprodukce majetku VVŠ, případně investičního příspěvku daného roku.  Pokud v hodnotě bude investiční příspěvek obsažen, je třeba tuto skutečnost specifikovat v komentáři.</t>
    </r>
  </si>
  <si>
    <t>Územní rozpočty</t>
  </si>
  <si>
    <t>f*</t>
  </si>
  <si>
    <t>Ostatní kapitoly státního rozpočtu</t>
  </si>
  <si>
    <r>
      <t xml:space="preserve">Prostředky ze zahraničí </t>
    </r>
    <r>
      <rPr>
        <sz val="10"/>
        <color indexed="8"/>
        <rFont val="Calibri"/>
        <family val="2"/>
      </rPr>
      <t>(získané přímo VVŠ)</t>
    </r>
  </si>
  <si>
    <t>j=f+i</t>
  </si>
  <si>
    <t>specifikovat dle programu</t>
  </si>
  <si>
    <r>
      <t>Vlastní použité</t>
    </r>
    <r>
      <rPr>
        <sz val="8"/>
        <color indexed="8"/>
        <rFont val="Calibri"/>
        <family val="2"/>
      </rPr>
      <t xml:space="preserve"> (3)</t>
    </r>
  </si>
  <si>
    <r>
      <rPr>
        <sz val="8"/>
        <rFont val="Calibri"/>
        <family val="2"/>
      </rPr>
      <t>(4)</t>
    </r>
    <r>
      <rPr>
        <sz val="9"/>
        <rFont val="Calibri"/>
        <family val="2"/>
      </rPr>
      <t xml:space="preserve"> Uvedou se </t>
    </r>
    <r>
      <rPr>
        <sz val="10"/>
        <rFont val="Calibri"/>
        <family val="2"/>
      </rPr>
      <t>prostředky nezařazené v předchozích sloupcích.</t>
    </r>
  </si>
  <si>
    <t>f**</t>
  </si>
  <si>
    <r>
      <t xml:space="preserve">Operační program/prioritní osa/oblast podpory  </t>
    </r>
    <r>
      <rPr>
        <sz val="8"/>
        <color indexed="8"/>
        <rFont val="Calibri"/>
        <family val="2"/>
      </rPr>
      <t>(1)</t>
    </r>
  </si>
  <si>
    <r>
      <t xml:space="preserve">poskytnuté </t>
    </r>
    <r>
      <rPr>
        <sz val="8"/>
        <color indexed="8"/>
        <rFont val="Calibri"/>
        <family val="2"/>
      </rPr>
      <t>(3)</t>
    </r>
  </si>
  <si>
    <r>
      <t xml:space="preserve">použité </t>
    </r>
    <r>
      <rPr>
        <sz val="8"/>
        <color indexed="8"/>
        <rFont val="Calibri"/>
        <family val="2"/>
      </rPr>
      <t>(4)</t>
    </r>
  </si>
  <si>
    <r>
      <t>z toho zdroje EU v</t>
    </r>
    <r>
      <rPr>
        <sz val="10"/>
        <color indexed="8"/>
        <rFont val="Calibri"/>
        <family val="2"/>
      </rPr>
      <t xml:space="preserve"> %</t>
    </r>
    <r>
      <rPr>
        <sz val="8"/>
        <color indexed="8"/>
        <rFont val="Calibri"/>
        <family val="2"/>
      </rPr>
      <t xml:space="preserve"> (5)</t>
    </r>
  </si>
  <si>
    <r>
      <t xml:space="preserve">VaV </t>
    </r>
    <r>
      <rPr>
        <sz val="8"/>
        <color indexed="8"/>
        <rFont val="Calibri"/>
        <family val="2"/>
      </rPr>
      <t>(2)</t>
    </r>
  </si>
  <si>
    <r>
      <rPr>
        <sz val="8"/>
        <color indexed="8"/>
        <rFont val="Calibri"/>
        <family val="2"/>
      </rPr>
      <t>(5)</t>
    </r>
    <r>
      <rPr>
        <sz val="10"/>
        <color indexed="8"/>
        <rFont val="Calibri"/>
        <family val="2"/>
      </rPr>
      <t xml:space="preserve"> Z celkových prostředků poskytnutých i použitých k financování projektů v dané kategorii se uvede procentuální podíl zdrojů pocházejících mimo veřejné rozpočty ČR - z EU; např. v případě OP VK zde bude uvedeno 85%.</t>
    </r>
  </si>
  <si>
    <r>
      <rPr>
        <sz val="8"/>
        <color indexed="8"/>
        <rFont val="Calibri"/>
        <family val="2"/>
      </rPr>
      <t>(9)</t>
    </r>
    <r>
      <rPr>
        <sz val="10"/>
        <color indexed="8"/>
        <rFont val="Calibri"/>
        <family val="2"/>
      </rPr>
      <t xml:space="preserve"> Uvedou se prostředky nezařazené  v předchozích sloupcích. Pokud jsou v uvedené hodnotě obsaženy i veřejné zdroje, poskytnuté škole ve sledovaném roce prostřednictvím jiného dotačního titulu,  je nutné tuto skutečnost specifikovat v komentáři.</t>
    </r>
  </si>
  <si>
    <r>
      <t>Prostředky ze zahraničí</t>
    </r>
    <r>
      <rPr>
        <b/>
        <sz val="10"/>
        <color indexed="8"/>
        <rFont val="Calibri"/>
        <family val="2"/>
      </rPr>
      <t xml:space="preserve"> (získané přímo VVŠ)</t>
    </r>
  </si>
  <si>
    <r>
      <t>VaV z národních zdrojů</t>
    </r>
    <r>
      <rPr>
        <sz val="8"/>
        <rFont val="Calibri"/>
        <family val="2"/>
      </rPr>
      <t xml:space="preserve"> (2)</t>
    </r>
  </si>
  <si>
    <r>
      <t xml:space="preserve">Počet pracovníků </t>
    </r>
    <r>
      <rPr>
        <sz val="8"/>
        <rFont val="Calibri"/>
        <family val="2"/>
      </rPr>
      <t>(3)</t>
    </r>
  </si>
  <si>
    <r>
      <rPr>
        <sz val="8"/>
        <color indexed="8"/>
        <rFont val="Calibri"/>
        <family val="2"/>
      </rPr>
      <t>(3)</t>
    </r>
    <r>
      <rPr>
        <sz val="10"/>
        <color indexed="8"/>
        <rFont val="Calibri"/>
        <family val="2"/>
      </rPr>
      <t xml:space="preserve"> Počet pracovníků = průměrný počet zaměstnanců přepočtený na plný úvazek (full-time equivalent). Zahrnuje počty zaměstnanců v jednotlivých kategoriích za celý sledovaný rok přepočtené na zaměstnance s plným pracovním úvazkem, zaokrouhlené na celé číslo.  Počet pracovníků ve sl.1 je odvozený od mzdových prostředků hrazených z kapitoly 333-MŠMT; ve sl. 4 je odvozený od mzdových prostředků hrazených z ostatních zdrojů rozpočtu VŠ.</t>
    </r>
  </si>
  <si>
    <r>
      <t xml:space="preserve">akademičtí pracovníci </t>
    </r>
    <r>
      <rPr>
        <sz val="8"/>
        <rFont val="Calibri"/>
        <family val="2"/>
      </rPr>
      <t>(4)</t>
    </r>
  </si>
  <si>
    <r>
      <t xml:space="preserve">vědečtí pracovníci </t>
    </r>
    <r>
      <rPr>
        <sz val="8"/>
        <rFont val="Calibri"/>
        <family val="2"/>
      </rPr>
      <t>(5)</t>
    </r>
  </si>
  <si>
    <r>
      <t xml:space="preserve">ostatní </t>
    </r>
    <r>
      <rPr>
        <sz val="8"/>
        <rFont val="Calibri"/>
        <family val="2"/>
      </rPr>
      <t>(6)</t>
    </r>
  </si>
  <si>
    <r>
      <rPr>
        <sz val="8"/>
        <color indexed="8"/>
        <rFont val="Calibri"/>
        <family val="2"/>
      </rPr>
      <t>(5)</t>
    </r>
    <r>
      <rPr>
        <sz val="10"/>
        <color indexed="8"/>
        <rFont val="Calibri"/>
        <family val="2"/>
      </rPr>
      <t xml:space="preserve"> Jedná se o vědecké pracovníky, kteří v rámci svého úvazku na vysoké škole pouze vědecky pracují. Pedagogické činnosti se nevěnují vůbec.</t>
    </r>
  </si>
  <si>
    <r>
      <t xml:space="preserve">  C  e  l  k  e  m</t>
    </r>
    <r>
      <rPr>
        <sz val="11"/>
        <rFont val="Calibri"/>
        <family val="2"/>
      </rPr>
      <t xml:space="preserve"> </t>
    </r>
    <r>
      <rPr>
        <sz val="8"/>
        <rFont val="Calibri"/>
        <family val="2"/>
      </rPr>
      <t xml:space="preserve"> (5)</t>
    </r>
  </si>
  <si>
    <t>Tabulka 7   Příjmy z poplatků a úhrad za další činnosti poskytované veřejnou vysokou školou</t>
  </si>
  <si>
    <r>
      <t xml:space="preserve">Tabulka 10   Neinvestiční náklady a výnosy - Koleje a menzy </t>
    </r>
    <r>
      <rPr>
        <sz val="12"/>
        <rFont val="Calibri"/>
        <family val="2"/>
      </rPr>
      <t>(KaM)</t>
    </r>
  </si>
  <si>
    <t>Tabulka 10.a   Neinvestiční náklady a výnosy - oblast stravování</t>
  </si>
  <si>
    <t>Tabulka 10.b   Neinvestiční náklady a výnosy - oblast ubytování</t>
  </si>
  <si>
    <r>
      <rPr>
        <sz val="8"/>
        <color indexed="8"/>
        <rFont val="Calibri"/>
        <family val="2"/>
      </rPr>
      <t>(4)</t>
    </r>
    <r>
      <rPr>
        <sz val="10"/>
        <color indexed="8"/>
        <rFont val="Calibri"/>
        <family val="2"/>
      </rPr>
      <t xml:space="preserve"> Z celkových veřejných prostředků poskytnutých i použitých k financování projektů v dané kategorii se uvede procentuální podíl zdrojů pocházejících mimo veřejné rozpočty ČR - z veřejných rozpočtu EU nebo jiných zahraničních veřejných zdrojů.</t>
    </r>
  </si>
  <si>
    <r>
      <rPr>
        <sz val="8"/>
        <rFont val="Calibri"/>
        <family val="2"/>
      </rPr>
      <t xml:space="preserve">(5)  </t>
    </r>
    <r>
      <rPr>
        <sz val="10"/>
        <rFont val="Calibri"/>
        <family val="2"/>
      </rPr>
      <t>Součtová hodnota této tabulky se musí rovnat údaji uvedeném v tabulce 5, ř.10.</t>
    </r>
  </si>
  <si>
    <r>
      <t xml:space="preserve">účet / součet </t>
    </r>
    <r>
      <rPr>
        <sz val="8"/>
        <rFont val="Calibri"/>
        <family val="2"/>
      </rPr>
      <t>(2)</t>
    </r>
  </si>
  <si>
    <t xml:space="preserve">       dotace spojené s programy reprodukce majetku</t>
  </si>
  <si>
    <t xml:space="preserve">       příspěvek</t>
  </si>
  <si>
    <t xml:space="preserve">       ostatní dotace</t>
  </si>
  <si>
    <r>
      <t xml:space="preserve">Prostředky z veřejných zdrojů (dotace a příspěvky) národní i zahraniční  </t>
    </r>
    <r>
      <rPr>
        <b/>
        <sz val="8"/>
        <rFont val="Calibri"/>
        <family val="2"/>
      </rPr>
      <t>(ř.2+ř.27)</t>
    </r>
  </si>
  <si>
    <r>
      <t xml:space="preserve"> v tom: </t>
    </r>
    <r>
      <rPr>
        <b/>
        <sz val="10"/>
        <rFont val="Calibri"/>
        <family val="2"/>
      </rPr>
      <t xml:space="preserve">1. prostředky plynoucí přes (z) veřejné rozpočty ČR   </t>
    </r>
    <r>
      <rPr>
        <b/>
        <sz val="8"/>
        <rFont val="Calibri"/>
        <family val="2"/>
      </rPr>
      <t>(ř.3+ř.13+ř.20)</t>
    </r>
  </si>
  <si>
    <r>
      <t xml:space="preserve">získané přes kapitolu MŠMT  </t>
    </r>
    <r>
      <rPr>
        <sz val="8"/>
        <rFont val="Calibri"/>
        <family val="2"/>
      </rPr>
      <t>(ř.4+ř.7)</t>
    </r>
  </si>
  <si>
    <r>
      <t xml:space="preserve">dotace ostatní  </t>
    </r>
    <r>
      <rPr>
        <sz val="8"/>
        <rFont val="Calibri"/>
        <family val="2"/>
      </rPr>
      <t>(ř.8+ř.12)</t>
    </r>
  </si>
  <si>
    <r>
      <t xml:space="preserve">dotace spojené se vzdělávací činností  </t>
    </r>
    <r>
      <rPr>
        <sz val="8"/>
        <rFont val="Calibri"/>
        <family val="2"/>
      </rPr>
      <t>(ř.9+ř.10+ř.11)</t>
    </r>
  </si>
  <si>
    <r>
      <t xml:space="preserve">získané přes ostatní kapitoly státního rozpočtu  </t>
    </r>
    <r>
      <rPr>
        <sz val="8"/>
        <rFont val="Calibri"/>
        <family val="2"/>
      </rPr>
      <t>(ř.14+ř.17)</t>
    </r>
  </si>
  <si>
    <r>
      <t xml:space="preserve">dotace na operační programy EU  </t>
    </r>
    <r>
      <rPr>
        <sz val="8"/>
        <rFont val="Calibri"/>
        <family val="2"/>
      </rPr>
      <t>(ř.15+ř.16)</t>
    </r>
  </si>
  <si>
    <r>
      <t xml:space="preserve">dotace ostatní  </t>
    </r>
    <r>
      <rPr>
        <sz val="8"/>
        <rFont val="Calibri"/>
        <family val="2"/>
      </rPr>
      <t>(ř.18+ř.19)</t>
    </r>
  </si>
  <si>
    <r>
      <t xml:space="preserve">získané přes územní rozpočty  </t>
    </r>
    <r>
      <rPr>
        <sz val="8"/>
        <rFont val="Calibri"/>
        <family val="2"/>
      </rPr>
      <t>(ř.21+ř.24)</t>
    </r>
  </si>
  <si>
    <r>
      <t xml:space="preserve">dotace na operační programy EU  </t>
    </r>
    <r>
      <rPr>
        <sz val="8"/>
        <rFont val="Calibri"/>
        <family val="2"/>
      </rPr>
      <t>(ř.22+ř.23)</t>
    </r>
  </si>
  <si>
    <r>
      <t xml:space="preserve">v tom: </t>
    </r>
    <r>
      <rPr>
        <b/>
        <sz val="10"/>
        <rFont val="Calibri"/>
        <family val="2"/>
      </rPr>
      <t xml:space="preserve">2. veřejné prostředky ze zahraničí </t>
    </r>
    <r>
      <rPr>
        <sz val="10"/>
        <rFont val="Calibri"/>
        <family val="2"/>
      </rPr>
      <t xml:space="preserve">(získané přímo VVŠ)  </t>
    </r>
    <r>
      <rPr>
        <sz val="8"/>
        <rFont val="Calibri"/>
        <family val="2"/>
      </rPr>
      <t>(ř.28+ř.29)</t>
    </r>
  </si>
  <si>
    <r>
      <t xml:space="preserve">SOUHRN 1 </t>
    </r>
    <r>
      <rPr>
        <sz val="8"/>
        <rFont val="Calibri"/>
        <family val="2"/>
      </rPr>
      <t>(4)  (ř.31+ř.36)</t>
    </r>
  </si>
  <si>
    <r>
      <t xml:space="preserve">dotace spojené se vzdělávací činností  </t>
    </r>
    <r>
      <rPr>
        <sz val="8"/>
        <rFont val="Calibri"/>
        <family val="2"/>
      </rPr>
      <t>(ř.32+ř.33+ř.34+ř.35)</t>
    </r>
  </si>
  <si>
    <r>
      <t xml:space="preserve">získané přes kapitolu MŠMT  </t>
    </r>
    <r>
      <rPr>
        <sz val="8"/>
        <rFont val="Calibri"/>
        <family val="2"/>
      </rPr>
      <t>(ř.5+ř.8)</t>
    </r>
  </si>
  <si>
    <r>
      <t xml:space="preserve">získané přes ostatní kapitoly státního rozpočtu </t>
    </r>
    <r>
      <rPr>
        <sz val="8"/>
        <rFont val="Calibri"/>
        <family val="2"/>
      </rPr>
      <t xml:space="preserve"> (ř.15+ř.18)</t>
    </r>
  </si>
  <si>
    <r>
      <t xml:space="preserve">získané přes územní rozpočty  </t>
    </r>
    <r>
      <rPr>
        <sz val="8"/>
        <rFont val="Calibri"/>
        <family val="2"/>
      </rPr>
      <t xml:space="preserve"> (ř.22+ř.25)</t>
    </r>
  </si>
  <si>
    <r>
      <t xml:space="preserve">veřejné prostředky ze zahraničí (získané přímo VVŠ) </t>
    </r>
    <r>
      <rPr>
        <sz val="8"/>
        <rFont val="Calibri"/>
        <family val="2"/>
      </rPr>
      <t xml:space="preserve"> (ř.28)</t>
    </r>
  </si>
  <si>
    <r>
      <t xml:space="preserve">dotace na VaV  </t>
    </r>
    <r>
      <rPr>
        <sz val="8"/>
        <rFont val="Calibri"/>
        <family val="2"/>
      </rPr>
      <t>(ř.37+ř.38+ř.39+ř.40)</t>
    </r>
  </si>
  <si>
    <r>
      <t xml:space="preserve">získané přes kapitolu MŠMT  </t>
    </r>
    <r>
      <rPr>
        <sz val="8"/>
        <rFont val="Calibri"/>
        <family val="2"/>
      </rPr>
      <t>(ř.6+ř.12)</t>
    </r>
  </si>
  <si>
    <r>
      <t xml:space="preserve">získané přes ostatní kapitoly státního rozpočtu  </t>
    </r>
    <r>
      <rPr>
        <sz val="8"/>
        <rFont val="Calibri"/>
        <family val="2"/>
      </rPr>
      <t>(ř.16+ř.19)</t>
    </r>
  </si>
  <si>
    <r>
      <t xml:space="preserve">získané přes územní rozpočty </t>
    </r>
    <r>
      <rPr>
        <sz val="8"/>
        <rFont val="Calibri"/>
        <family val="2"/>
      </rPr>
      <t>(ř.23+ř.26)</t>
    </r>
  </si>
  <si>
    <r>
      <t xml:space="preserve">veřejné prostředky ze zahraničí (získané přímo VVŠ) </t>
    </r>
    <r>
      <rPr>
        <sz val="8"/>
        <rFont val="Calibri"/>
        <family val="2"/>
      </rPr>
      <t>(ř.29)</t>
    </r>
  </si>
  <si>
    <r>
      <t xml:space="preserve">SOUHRN 2  </t>
    </r>
    <r>
      <rPr>
        <b/>
        <sz val="8"/>
        <rFont val="Calibri"/>
        <family val="2"/>
      </rPr>
      <t>(ř.42+ř.46)</t>
    </r>
  </si>
  <si>
    <r>
      <t xml:space="preserve">dotace spojené se vzdělávací činností  </t>
    </r>
    <r>
      <rPr>
        <sz val="8"/>
        <rFont val="Calibri"/>
        <family val="2"/>
      </rPr>
      <t>(ř.43+ř.44+ř.45)</t>
    </r>
  </si>
  <si>
    <r>
      <t xml:space="preserve">dotace ostatní  </t>
    </r>
    <r>
      <rPr>
        <sz val="8"/>
        <rFont val="Calibri"/>
        <family val="2"/>
      </rPr>
      <t>(ř.8+ř.18+ř.25)</t>
    </r>
  </si>
  <si>
    <r>
      <t xml:space="preserve">veřejné prostředky ze zahraničí (získané přímo VVŠ)  </t>
    </r>
    <r>
      <rPr>
        <sz val="8"/>
        <rFont val="Calibri"/>
        <family val="2"/>
      </rPr>
      <t>(ř.28)</t>
    </r>
  </si>
  <si>
    <r>
      <t xml:space="preserve">dotace na VaV </t>
    </r>
    <r>
      <rPr>
        <sz val="8"/>
        <rFont val="Calibri"/>
        <family val="2"/>
      </rPr>
      <t xml:space="preserve"> (ř.47+ř.48+ř.49)</t>
    </r>
  </si>
  <si>
    <r>
      <t xml:space="preserve">dotace ostatní </t>
    </r>
    <r>
      <rPr>
        <sz val="8"/>
        <rFont val="Calibri"/>
        <family val="2"/>
      </rPr>
      <t xml:space="preserve"> (ř.12+ř.19+ř.26)</t>
    </r>
  </si>
  <si>
    <r>
      <t xml:space="preserve">veřejné prostředky ze zahraničí (získané přímo VVŠ)   </t>
    </r>
    <r>
      <rPr>
        <sz val="8"/>
        <rFont val="Calibri"/>
        <family val="2"/>
      </rPr>
      <t>(ř.29)</t>
    </r>
  </si>
  <si>
    <t>j=e-f</t>
  </si>
  <si>
    <r>
      <t>Ostatní použité neveřejné zdroje celkem</t>
    </r>
    <r>
      <rPr>
        <sz val="8"/>
        <color indexed="8"/>
        <rFont val="Calibri"/>
        <family val="2"/>
      </rPr>
      <t xml:space="preserve"> (4)</t>
    </r>
  </si>
  <si>
    <r>
      <t xml:space="preserve">Ostatní použ. neveřejné zdroje celkem </t>
    </r>
    <r>
      <rPr>
        <sz val="8"/>
        <color indexed="8"/>
        <rFont val="Calibri"/>
        <family val="2"/>
      </rPr>
      <t>(9)</t>
    </r>
  </si>
  <si>
    <t>d=a+b+c</t>
  </si>
  <si>
    <r>
      <t xml:space="preserve">od zaměst-  nanců </t>
    </r>
    <r>
      <rPr>
        <sz val="8"/>
        <rFont val="Calibri"/>
        <family val="2"/>
      </rPr>
      <t>(2)</t>
    </r>
  </si>
  <si>
    <r>
      <t xml:space="preserve">ostatní </t>
    </r>
    <r>
      <rPr>
        <sz val="8"/>
        <rFont val="Calibri"/>
        <family val="2"/>
      </rPr>
      <t>(3)</t>
    </r>
  </si>
  <si>
    <r>
      <rPr>
        <sz val="8"/>
        <rFont val="Calibri"/>
        <family val="2"/>
      </rPr>
      <t>(2)</t>
    </r>
    <r>
      <rPr>
        <sz val="10"/>
        <rFont val="Calibri"/>
        <family val="2"/>
      </rPr>
      <t xml:space="preserve"> V případě, že výnosy od zaměstnnanců škola vede v doplňkové činnosti, zahrne tyto prostředky do sl. "j"a výši těchto výnosů konkrétně uvede v komentáři</t>
    </r>
  </si>
  <si>
    <r>
      <rPr>
        <sz val="8"/>
        <rFont val="Calibri"/>
        <family val="2"/>
      </rPr>
      <t>(3)</t>
    </r>
    <r>
      <rPr>
        <sz val="10"/>
        <rFont val="Calibri"/>
        <family val="2"/>
      </rPr>
      <t xml:space="preserve"> V případě získání prostředků na činnost v oblasti stravování z jiných veřejných zdrojů než prostředků kap. 333, VŠ uvede tuto skutečnost do sl "f" a pod tabulkou stručně upřesní, o co se jedná.</t>
    </r>
  </si>
  <si>
    <r>
      <t xml:space="preserve">Úhrada za další činnosti poskytované vysokou školou </t>
    </r>
    <r>
      <rPr>
        <sz val="8"/>
        <rFont val="Calibri"/>
        <family val="2"/>
      </rPr>
      <t>(4) (5)</t>
    </r>
  </si>
  <si>
    <t xml:space="preserve">     součtový řádek pro poskytovatele</t>
  </si>
  <si>
    <t xml:space="preserve">          Příspěvek</t>
  </si>
  <si>
    <t xml:space="preserve">          Dotace</t>
  </si>
  <si>
    <t xml:space="preserve">          součtový řádek pro poskytovatele</t>
  </si>
  <si>
    <t xml:space="preserve">     Institucionální podpora (IP)</t>
  </si>
  <si>
    <t xml:space="preserve">     IP na mezinárodní spolupráci ČR ve VaV</t>
  </si>
  <si>
    <t xml:space="preserve">     Specifický vysokoškolský výzkum</t>
  </si>
  <si>
    <t xml:space="preserve">     Velké infrastruktury</t>
  </si>
  <si>
    <t xml:space="preserve">    součtový řádek pro poskytovatele</t>
  </si>
  <si>
    <t xml:space="preserve">     OP VK -Vzdělávání pro konkurenceschopnost</t>
  </si>
  <si>
    <t xml:space="preserve">     OP VaVpI - Výzkum a vývoj pro inovace</t>
  </si>
  <si>
    <r>
      <rPr>
        <sz val="8"/>
        <color indexed="8"/>
        <rFont val="Calibri"/>
        <family val="2"/>
      </rPr>
      <t>(2)</t>
    </r>
    <r>
      <rPr>
        <sz val="10"/>
        <color indexed="8"/>
        <rFont val="Calibri"/>
        <family val="2"/>
      </rPr>
      <t xml:space="preserve"> Obsahuje prostředky z GA ČR, TA ČR, ministerstev a dalších národních zdrojů (bez operačních programů EU).</t>
    </r>
  </si>
  <si>
    <t>3=sl.2/12/sl.1</t>
  </si>
  <si>
    <t>6=sl.5/12     /sl.4</t>
  </si>
  <si>
    <t>9=sl.8/12   /sl.7</t>
  </si>
  <si>
    <r>
      <rPr>
        <sz val="8"/>
        <rFont val="Calibri"/>
        <family val="2"/>
      </rPr>
      <t>(1)</t>
    </r>
    <r>
      <rPr>
        <sz val="10"/>
        <rFont val="Calibri"/>
        <family val="2"/>
      </rPr>
      <t xml:space="preserve"> Tato tabulka zahrnuje všechny veřejné zdroje vysoké školy, tedy včetně finančních prostředků souvisejících s hospodařením Kolejí a menz (KaM) a Vysokoškolských zemědělských a lesních statků (VZaLS).</t>
    </r>
  </si>
  <si>
    <t>j= f+i</t>
  </si>
  <si>
    <r>
      <rPr>
        <sz val="8"/>
        <rFont val="Calibri"/>
        <family val="2"/>
      </rPr>
      <t>(2)</t>
    </r>
    <r>
      <rPr>
        <sz val="10"/>
        <rFont val="Calibri"/>
        <family val="2"/>
      </rPr>
      <t xml:space="preserve"> Jedná se o finanční prostředky poskytnuté  vysoké škole rozhodnutím (sloupec 1, 3, 5) a použité na určitý účel v souladu s rozhodnutím (sloupec 2, 4, 6). 
</t>
    </r>
    <r>
      <rPr>
        <u val="single"/>
        <sz val="10"/>
        <rFont val="Calibri"/>
        <family val="2"/>
      </rPr>
      <t>Poskytnuto</t>
    </r>
    <r>
      <rPr>
        <sz val="10"/>
        <rFont val="Calibri"/>
        <family val="2"/>
      </rPr>
      <t xml:space="preserve">: jedná se o finanční prostředky, které vysoká škola v daném kalendářním roce získala na základě rozhodnutí. </t>
    </r>
    <r>
      <rPr>
        <u val="single"/>
        <sz val="10"/>
        <rFont val="Calibri"/>
        <family val="2"/>
      </rPr>
      <t>Použito</t>
    </r>
    <r>
      <rPr>
        <sz val="10"/>
        <rFont val="Calibri"/>
        <family val="2"/>
      </rPr>
      <t>: jedná se o finanční prostředky, které VŠ v daném kalendářním roce použila na účel v souladu s rozhodnutím.</t>
    </r>
  </si>
  <si>
    <r>
      <t xml:space="preserve">dotace na programy strukturálních fondů </t>
    </r>
    <r>
      <rPr>
        <sz val="8"/>
        <rFont val="Calibri"/>
        <family val="2"/>
      </rPr>
      <t xml:space="preserve">(3) </t>
    </r>
    <r>
      <rPr>
        <sz val="8"/>
        <rFont val="Calibri"/>
        <family val="2"/>
      </rPr>
      <t xml:space="preserve"> (ř.5+ř.6)</t>
    </r>
  </si>
  <si>
    <r>
      <t xml:space="preserve">dotace na programy strukturálních fondů </t>
    </r>
    <r>
      <rPr>
        <sz val="8"/>
        <rFont val="Calibri"/>
        <family val="2"/>
      </rPr>
      <t>(ř.5+ř.15+ř.22)</t>
    </r>
  </si>
  <si>
    <r>
      <t>dotace na programy strukturálních fondů</t>
    </r>
    <r>
      <rPr>
        <sz val="8"/>
        <rFont val="Calibri"/>
        <family val="2"/>
      </rPr>
      <t xml:space="preserve">  (ř.6+ř.16+ř.23)</t>
    </r>
  </si>
  <si>
    <r>
      <rPr>
        <sz val="8"/>
        <rFont val="Calibri"/>
        <family val="2"/>
      </rPr>
      <t>(2)</t>
    </r>
    <r>
      <rPr>
        <sz val="10"/>
        <rFont val="Calibri"/>
        <family val="2"/>
      </rPr>
      <t xml:space="preserve"> VŠ uvede počet studentů (resp. studií) nebo dalších účastníků vzdělávání, kteří poplatek/úhradu za další činosti zaplatili.</t>
    </r>
  </si>
  <si>
    <r>
      <rPr>
        <sz val="8"/>
        <rFont val="Calibri"/>
        <family val="2"/>
      </rPr>
      <t>(1)</t>
    </r>
    <r>
      <rPr>
        <sz val="10"/>
        <rFont val="Calibri"/>
        <family val="2"/>
      </rPr>
      <t xml:space="preserve"> VŠ uvede celkovou částku v tis. Kč, kterou na daném typu poplatku / úhradou za další činnosti poskytované veřejnou vysokou školou přijala od studentů/dalších účastníků vzdělávání v daném kalendářním roce.  </t>
    </r>
  </si>
  <si>
    <r>
      <rPr>
        <sz val="8"/>
        <color indexed="8"/>
        <rFont val="Calibri"/>
        <family val="2"/>
      </rPr>
      <t>(1)</t>
    </r>
    <r>
      <rPr>
        <sz val="10"/>
        <color indexed="8"/>
        <rFont val="Calibri"/>
        <family val="2"/>
      </rPr>
      <t xml:space="preserve"> Součtové údaje řádků označených tmavě šedou barvou  se musí shodovat s údaji uvedenými v tabulce 5. Součtový údaj za MŠMT = Tab. 5, ř.12; za dotace ostatních kapitol státního rozpočtu = Tab. 5, ř.19; za územní rozpočty = Tab. 5, ř.26; za prostředky ze zahraničí = Tab. 5, ř.29. Tabulka je tříděna podle poskytovatele, dále podle institucionální a účelové podpory a dále podle jednotlivých programů (nejpodrobnější údaj bude na úrovni programu, není třeba vyplňovat tabulku na úroveň projektů). VŠ uvede pouze ty programy, ve kterých získává finanční prostředky. Za každého poskytovatele VŠ vždy uvede součtový údaj. Pokud škola realizuje výzkumný projekt/program financovaný pouze z neveřejných zdrojů, realizuje aktivity v rámci doplňkové činnosti za úplatu, spoluřeší projekty, apod., do této tabulky je uvádět v řádcích nebude.</t>
    </r>
  </si>
  <si>
    <r>
      <rPr>
        <sz val="8"/>
        <color indexed="8"/>
        <rFont val="Calibri"/>
        <family val="2"/>
      </rPr>
      <t>(6)</t>
    </r>
    <r>
      <rPr>
        <sz val="10"/>
        <color indexed="8"/>
        <rFont val="Calibri"/>
        <family val="2"/>
      </rPr>
      <t xml:space="preserve"> Fond účelově určených prostředků (§ 18, odst. 6 zákona o VŠ). Jedná se o finanční prostředky, které nebyly v daném kalendářním roce použity, ale byly převedeny do FÚUP. Jsou součástí "použitých" prostředků uvedených v této tabulce.</t>
    </r>
  </si>
  <si>
    <t xml:space="preserve">     Účelová podpora </t>
  </si>
  <si>
    <t xml:space="preserve">  (bez prostředků poskytovaných na programové financování, na operační programy a VaV)</t>
  </si>
  <si>
    <t xml:space="preserve">               (bez prostředků poskytovaných na operační programy EU) </t>
  </si>
  <si>
    <r>
      <t xml:space="preserve">dotace ostatní  </t>
    </r>
    <r>
      <rPr>
        <sz val="8"/>
        <rFont val="Calibri"/>
        <family val="2"/>
      </rPr>
      <t>(ř.25+ř.26)</t>
    </r>
  </si>
  <si>
    <r>
      <rPr>
        <sz val="8"/>
        <color indexed="8"/>
        <rFont val="Calibri"/>
        <family val="2"/>
      </rPr>
      <t>(2)</t>
    </r>
    <r>
      <rPr>
        <sz val="10"/>
        <color indexed="8"/>
        <rFont val="Calibri"/>
        <family val="2"/>
      </rPr>
      <t xml:space="preserve"> Poskytnuto: jedná se o finanční prostředky, které byly vysoké škole poskytnuty v daném kalendářním roce na základě rozhodnutí (sloupec a, c, e). </t>
    </r>
  </si>
  <si>
    <r>
      <rPr>
        <sz val="8"/>
        <color indexed="8"/>
        <rFont val="Calibri"/>
        <family val="2"/>
      </rPr>
      <t>(7)</t>
    </r>
    <r>
      <rPr>
        <sz val="10"/>
        <color indexed="8"/>
        <rFont val="Calibri"/>
        <family val="2"/>
      </rPr>
      <t xml:space="preserve"> Sloupec "i" uvádí "ostatní použité neveřejné zdroje celkem" a obsahuje prostředky na dofinancování programů/aktivit uvedených v jednotlivých řádcích (a to z neveřejných zdrojů). </t>
    </r>
  </si>
  <si>
    <r>
      <t xml:space="preserve">Nevyčerp. z poskyt. veřejných prostředků v roce </t>
    </r>
    <r>
      <rPr>
        <sz val="8"/>
        <color indexed="8"/>
        <rFont val="Calibri"/>
        <family val="2"/>
      </rPr>
      <t>(7)</t>
    </r>
  </si>
  <si>
    <r>
      <t xml:space="preserve">Vratka nevyčerp. prostředků  </t>
    </r>
    <r>
      <rPr>
        <sz val="8"/>
        <color indexed="8"/>
        <rFont val="Calibri"/>
        <family val="2"/>
      </rPr>
      <t>(8)</t>
    </r>
  </si>
  <si>
    <r>
      <rPr>
        <sz val="8"/>
        <color indexed="8"/>
        <rFont val="Calibri"/>
        <family val="2"/>
      </rPr>
      <t>(7)</t>
    </r>
    <r>
      <rPr>
        <sz val="10"/>
        <color indexed="8"/>
        <rFont val="Calibri"/>
        <family val="2"/>
      </rPr>
      <t xml:space="preserve"> Lze vyplnit, pokud se nejedná o poslední rok projektu.</t>
    </r>
  </si>
  <si>
    <r>
      <rPr>
        <sz val="8"/>
        <rFont val="Calibri"/>
        <family val="2"/>
      </rPr>
      <t>(8)</t>
    </r>
    <r>
      <rPr>
        <sz val="10"/>
        <rFont val="Calibri"/>
        <family val="2"/>
      </rPr>
      <t xml:space="preserve"> Lze vyplnit pouze v posledním roce projektu nebo při předčasném ukončení projektu. Jedná se o souhrnný údaj za všechny roky trvání projektu.</t>
    </r>
  </si>
  <si>
    <r>
      <rPr>
        <sz val="8"/>
        <color indexed="8"/>
        <rFont val="Calibri"/>
        <family val="2"/>
      </rPr>
      <t>(6)</t>
    </r>
    <r>
      <rPr>
        <sz val="10"/>
        <color indexed="8"/>
        <rFont val="Calibri"/>
        <family val="2"/>
      </rPr>
      <t xml:space="preserve"> Uvedou se prostředky, které byly převedeny k řešení projektů/aktivit ostatním spoluřešitelům.</t>
    </r>
  </si>
  <si>
    <r>
      <rPr>
        <sz val="8"/>
        <color indexed="8"/>
        <rFont val="Calibri"/>
        <family val="2"/>
      </rPr>
      <t>(4)</t>
    </r>
    <r>
      <rPr>
        <sz val="10"/>
        <color indexed="8"/>
        <rFont val="Calibri"/>
        <family val="2"/>
      </rPr>
      <t xml:space="preserve"> Fond reprodukce investičního majetku (FRIM), fond provozních prostředků (FPP), fond účelově určených prostředků(FÚUP), § 18, odst. 6 zákona o VŠ. Jedná se o finanční prostředky, které nebyly v daném kalendářním roce použity, ale byly převedeny do fondů - jsou součástí "použitých" prostředků uvedených v této tabulce (sl. b, d, f).</t>
    </r>
  </si>
  <si>
    <r>
      <t xml:space="preserve">Ostatní použité neveřej. zdroje </t>
    </r>
    <r>
      <rPr>
        <sz val="8"/>
        <color indexed="8"/>
        <rFont val="Calibri"/>
        <family val="2"/>
      </rPr>
      <t>(5)</t>
    </r>
  </si>
  <si>
    <r>
      <rPr>
        <sz val="8"/>
        <color indexed="8"/>
        <rFont val="Calibri"/>
        <family val="2"/>
      </rPr>
      <t xml:space="preserve">(5) </t>
    </r>
    <r>
      <rPr>
        <sz val="10"/>
        <color indexed="8"/>
        <rFont val="Calibri"/>
        <family val="2"/>
      </rPr>
      <t xml:space="preserve">Sloupec "k" uvádí "ostatní použité neveřejné zdroje celkem" a obsahuje prostředky na dofinancování programů/aktivit uvedených v jednotlivých řádcích (a to pouze z neveřejných zdrojů). </t>
    </r>
  </si>
  <si>
    <r>
      <t xml:space="preserve">Převody do fondů </t>
    </r>
    <r>
      <rPr>
        <sz val="8"/>
        <color indexed="8"/>
        <rFont val="Calibri"/>
        <family val="2"/>
      </rPr>
      <t>(4)</t>
    </r>
  </si>
  <si>
    <r>
      <t>z toho zajištěno spoluřešit.</t>
    </r>
    <r>
      <rPr>
        <sz val="8"/>
        <color indexed="8"/>
        <rFont val="Calibri"/>
        <family val="2"/>
      </rPr>
      <t xml:space="preserve"> (6)</t>
    </r>
  </si>
  <si>
    <t>příjmy z prodeje nehm. a hmot.dlouhod.majetku</t>
  </si>
  <si>
    <r>
      <t>ostatní příjmy celkem</t>
    </r>
    <r>
      <rPr>
        <sz val="10"/>
        <rFont val="Calibri"/>
        <family val="2"/>
      </rPr>
      <t xml:space="preserve"> </t>
    </r>
    <r>
      <rPr>
        <sz val="8"/>
        <rFont val="Calibri"/>
        <family val="2"/>
      </rPr>
      <t>(1)</t>
    </r>
  </si>
  <si>
    <r>
      <t xml:space="preserve">            ostatní inv. užití </t>
    </r>
    <r>
      <rPr>
        <sz val="8"/>
        <rFont val="Calibri"/>
        <family val="2"/>
      </rPr>
      <t>(1)</t>
    </r>
  </si>
  <si>
    <r>
      <t>Neinvestiční celkem</t>
    </r>
    <r>
      <rPr>
        <sz val="8"/>
        <rFont val="Calibri"/>
        <family val="2"/>
      </rPr>
      <t xml:space="preserve"> (1)</t>
    </r>
  </si>
  <si>
    <r>
      <t xml:space="preserve">Transfer znalostí </t>
    </r>
    <r>
      <rPr>
        <sz val="8"/>
        <rFont val="Calibri"/>
        <family val="2"/>
      </rPr>
      <t>(1)</t>
    </r>
  </si>
  <si>
    <r>
      <t xml:space="preserve">Příjmy z licenčních smluv </t>
    </r>
    <r>
      <rPr>
        <sz val="8"/>
        <rFont val="Calibri"/>
        <family val="2"/>
      </rPr>
      <t>(2)</t>
    </r>
  </si>
  <si>
    <r>
      <t xml:space="preserve">Příjmy ze smluvního výzkumu </t>
    </r>
    <r>
      <rPr>
        <sz val="8"/>
        <rFont val="Calibri"/>
        <family val="2"/>
      </rPr>
      <t>(3)</t>
    </r>
  </si>
  <si>
    <r>
      <t xml:space="preserve">Placené vzdělávací kurzy pro zaměstnance subjektů aplikační sféry </t>
    </r>
    <r>
      <rPr>
        <sz val="8"/>
        <rFont val="Calibri"/>
        <family val="2"/>
      </rPr>
      <t>(4)</t>
    </r>
  </si>
  <si>
    <r>
      <t xml:space="preserve">Konzultace a poradenství </t>
    </r>
    <r>
      <rPr>
        <sz val="8"/>
        <rFont val="Calibri"/>
        <family val="2"/>
      </rPr>
      <t>(5)</t>
    </r>
  </si>
  <si>
    <r>
      <rPr>
        <sz val="8"/>
        <color indexed="8"/>
        <rFont val="Calibri"/>
        <family val="2"/>
      </rPr>
      <t>(2)</t>
    </r>
    <r>
      <rPr>
        <sz val="10"/>
        <color indexed="8"/>
        <rFont val="Calibri"/>
        <family val="2"/>
      </rPr>
      <t xml:space="preserve"> </t>
    </r>
    <r>
      <rPr>
        <b/>
        <sz val="10"/>
        <color indexed="8"/>
        <rFont val="Calibri"/>
        <family val="2"/>
      </rPr>
      <t>Licenční smlouva</t>
    </r>
    <r>
      <rPr>
        <sz val="10"/>
        <color indexed="8"/>
        <rFont val="Calibri"/>
        <family val="2"/>
      </rPr>
      <t xml:space="preserve"> je</t>
    </r>
    <r>
      <rPr>
        <sz val="10"/>
        <color indexed="8"/>
        <rFont val="Calibri"/>
        <family val="2"/>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</si>
  <si>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r>
      <rPr>
        <sz val="8"/>
        <color indexed="8"/>
        <rFont val="Calibri"/>
        <family val="2"/>
      </rPr>
      <t>(5)</t>
    </r>
    <r>
      <rPr>
        <b/>
        <sz val="10"/>
        <color indexed="8"/>
        <rFont val="Calibri"/>
        <family val="2"/>
      </rPr>
      <t xml:space="preserve"> Konzultace a poradenství </t>
    </r>
    <r>
      <rPr>
        <sz val="10"/>
        <color indexed="8"/>
        <rFont val="Calibri"/>
        <family val="2"/>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</si>
  <si>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t xml:space="preserve">prostory </t>
    </r>
    <r>
      <rPr>
        <sz val="8"/>
        <rFont val="Calibri"/>
        <family val="2"/>
      </rPr>
      <t>(7)</t>
    </r>
  </si>
  <si>
    <r>
      <rPr>
        <sz val="8"/>
        <color indexed="8"/>
        <rFont val="Calibri"/>
        <family val="2"/>
      </rPr>
      <t>(7)</t>
    </r>
    <r>
      <rPr>
        <sz val="10"/>
        <color indexed="8"/>
        <rFont val="Calibri"/>
        <family val="2"/>
      </rPr>
      <t xml:space="preserve"> Do řádku</t>
    </r>
    <r>
      <rPr>
        <b/>
        <sz val="10"/>
        <color indexed="8"/>
        <rFont val="Calibri"/>
        <family val="2"/>
      </rPr>
      <t xml:space="preserve"> "Prostory" </t>
    </r>
    <r>
      <rPr>
        <sz val="10"/>
        <color indexed="8"/>
        <rFont val="Calibri"/>
        <family val="2"/>
      </rPr>
      <t>se doplní výnosy z nájmů, pokud se nejedná o celé budovy, stavby nebo haly.</t>
    </r>
  </si>
  <si>
    <r>
      <rPr>
        <sz val="8"/>
        <color indexed="8"/>
        <rFont val="Calibri"/>
        <family val="2"/>
      </rPr>
      <t>(1)</t>
    </r>
    <r>
      <rPr>
        <sz val="10"/>
        <color indexed="8"/>
        <rFont val="Calibri"/>
        <family val="2"/>
      </rPr>
      <t xml:space="preserve"> Mzdy = plnění poskytované za vykonanou práci či v přímé souvislosti s prací poskytovanou na základě pracovního poměru, a to bez sociálního a zdravotního pojištění, které odvádí zaměstnavatel; OON obsahuje pouze platby za provedenou práci (DPP, DPČ), neobsahuje sociální a zdravotní pojištění, které odvádí zaměstnavatel.</t>
    </r>
  </si>
  <si>
    <t>A</t>
  </si>
  <si>
    <t>A.1</t>
  </si>
  <si>
    <t>A.2</t>
  </si>
  <si>
    <t>A.3</t>
  </si>
  <si>
    <t>A.4</t>
  </si>
  <si>
    <t>B</t>
  </si>
  <si>
    <t>C.1</t>
  </si>
  <si>
    <t>C.2</t>
  </si>
  <si>
    <t>C.3</t>
  </si>
  <si>
    <t>C.4</t>
  </si>
  <si>
    <t>D.3</t>
  </si>
  <si>
    <t>D.1</t>
  </si>
  <si>
    <t>D.2</t>
  </si>
  <si>
    <t>E</t>
  </si>
  <si>
    <r>
      <t xml:space="preserve">Tržby  za vlastní služby </t>
    </r>
    <r>
      <rPr>
        <sz val="8"/>
        <rFont val="Calibri"/>
        <family val="2"/>
      </rPr>
      <t>(6)</t>
    </r>
  </si>
  <si>
    <r>
      <rPr>
        <sz val="8"/>
        <color indexed="8"/>
        <rFont val="Calibri"/>
        <family val="2"/>
      </rPr>
      <t>(6)</t>
    </r>
    <r>
      <rPr>
        <sz val="10"/>
        <color indexed="8"/>
        <rFont val="Calibri"/>
        <family val="2"/>
      </rPr>
      <t xml:space="preserve"> Do řádku "</t>
    </r>
    <r>
      <rPr>
        <b/>
        <sz val="10"/>
        <color indexed="8"/>
        <rFont val="Calibri"/>
        <family val="2"/>
      </rPr>
      <t>Tržby za vlastní služby</t>
    </r>
    <r>
      <rPr>
        <sz val="10"/>
        <color indexed="8"/>
        <rFont val="Calibri"/>
        <family val="2"/>
      </rPr>
      <t>" se doplní výnosy z hlavní a doplňkové činnosti uvedené ve výkazu zisku a ztráty na syntetickém účtu 602 "Tržby z prodeje služeb" bez zahrnutí výnosů z pronájmu. Současně v případě, že vysoká škola účtuje výnosy z pronájmu i na jiných syntetických účtech než na účtu 602 Tržby z prodeje služeb uvede tuto informaci do komentáře v textu výroční zprávy VŠ k tabulce č. 6.</t>
    </r>
  </si>
  <si>
    <r>
      <t xml:space="preserve">Tab. 8.a:    Pracovníci a mzdové prostředky </t>
    </r>
    <r>
      <rPr>
        <sz val="11"/>
        <rFont val="Calibri"/>
        <family val="2"/>
      </rPr>
      <t>(dle zdroje financování mzdy a OON)</t>
    </r>
    <r>
      <rPr>
        <sz val="8"/>
        <rFont val="Calibri"/>
        <family val="2"/>
      </rPr>
      <t xml:space="preserve"> (1)</t>
    </r>
  </si>
  <si>
    <t xml:space="preserve">Tabulka 8   Pracovníci a mzdové prostředky </t>
  </si>
  <si>
    <r>
      <t xml:space="preserve">Tab. 8.b:    Pracovníci a mzdové prostředky </t>
    </r>
    <r>
      <rPr>
        <sz val="11"/>
        <rFont val="Calibri"/>
        <family val="2"/>
      </rPr>
      <t>(bez OON)</t>
    </r>
  </si>
  <si>
    <r>
      <t xml:space="preserve">Tabulka 5   Veřejné zdroje financování VVŠ: prostředky poskytnuté a prostředky použité </t>
    </r>
    <r>
      <rPr>
        <sz val="8"/>
        <rFont val="Calibri"/>
        <family val="2"/>
      </rPr>
      <t>(1)</t>
    </r>
  </si>
  <si>
    <t>Tabulka 5.a   Financování vzdělávací a vědecké, výzkumné, vývojové a inovační, umělecké a další tvůrčí činnosti</t>
  </si>
  <si>
    <t xml:space="preserve">Tabulka 5.b   Financování výzkumu a vývoje  </t>
  </si>
  <si>
    <r>
      <rPr>
        <sz val="8"/>
        <rFont val="Calibri"/>
        <family val="2"/>
      </rPr>
      <t>(2)</t>
    </r>
    <r>
      <rPr>
        <sz val="10"/>
        <rFont val="Calibri"/>
        <family val="2"/>
      </rPr>
      <t xml:space="preserve"> Uvedou se finanční prostředky ve výši dle vystavených limitek k 31. 12. </t>
    </r>
  </si>
  <si>
    <t>Tabulka 5.d   Financování programů strukturálních fondů</t>
  </si>
  <si>
    <t xml:space="preserve">Tabulka 6  Přehled vybraných výnosů </t>
  </si>
  <si>
    <t>Tabulka 9  Stipendia</t>
  </si>
  <si>
    <t xml:space="preserve">Tabulka 11.a   Rezervní fond </t>
  </si>
  <si>
    <t xml:space="preserve">Tabulka 11.b   Fond reprodukce investičního majetku </t>
  </si>
  <si>
    <t xml:space="preserve">Tabulka 11.c   Stipendijní fond </t>
  </si>
  <si>
    <t xml:space="preserve">Tabulka 11.d   Fond odměn </t>
  </si>
  <si>
    <t xml:space="preserve">Tabulka 11.e   Fond účelově určených prostředků </t>
  </si>
  <si>
    <t xml:space="preserve">Tabulka 11.f   Fond sociální </t>
  </si>
  <si>
    <t xml:space="preserve">Tabulka 11.g   Fond provozních prostředků </t>
  </si>
  <si>
    <t>počáteční stav k 1. 1.</t>
  </si>
  <si>
    <r>
      <rPr>
        <sz val="8"/>
        <rFont val="Calibri"/>
        <family val="2"/>
      </rPr>
      <t>(1)</t>
    </r>
    <r>
      <rPr>
        <sz val="10"/>
        <rFont val="Calibri"/>
        <family val="2"/>
      </rPr>
      <t xml:space="preserve"> V případě použití tohoto řádku VVŠ blíže specifikuje.</t>
    </r>
  </si>
  <si>
    <t>ze zisku za předchozí rok</t>
  </si>
  <si>
    <t>ze  zisku za předchozí rok</t>
  </si>
  <si>
    <r>
      <t xml:space="preserve">mzdy </t>
    </r>
    <r>
      <rPr>
        <sz val="8"/>
        <rFont val="Calibri"/>
        <family val="2"/>
      </rPr>
      <t>(7)</t>
    </r>
  </si>
  <si>
    <t xml:space="preserve">Tabulka 11   Fondy a návrh na příděly do fondů v následujícím roce </t>
  </si>
  <si>
    <t xml:space="preserve">z toho příděl ze zisku za předchozí r. </t>
  </si>
  <si>
    <r>
      <t xml:space="preserve">Návrh na příděl ze zisku do fondů v násled. roce </t>
    </r>
    <r>
      <rPr>
        <sz val="9"/>
        <rFont val="Calibri"/>
        <family val="2"/>
      </rPr>
      <t>(1)</t>
    </r>
  </si>
  <si>
    <r>
      <t xml:space="preserve">Výnosy za rok </t>
    </r>
    <r>
      <rPr>
        <sz val="8"/>
        <rFont val="Calibri"/>
        <family val="2"/>
      </rPr>
      <t xml:space="preserve"> (1)</t>
    </r>
  </si>
  <si>
    <r>
      <rPr>
        <sz val="8"/>
        <color indexed="8"/>
        <rFont val="Calibri"/>
        <family val="2"/>
      </rPr>
      <t>(3)</t>
    </r>
    <r>
      <rPr>
        <sz val="10"/>
        <color indexed="8"/>
        <rFont val="Calibri"/>
        <family val="2"/>
      </rPr>
      <t xml:space="preserve"> Uvedou se prostředky, které byly vysoké škole poskytnuty v daném roce na základě Rozhodnutí o poskytnutí dotace na přípravu a realizaci všech projektů uvedeného operačního programu a prioritní osy. </t>
    </r>
  </si>
  <si>
    <r>
      <rPr>
        <sz val="8"/>
        <rFont val="Calibri"/>
        <family val="2"/>
      </rPr>
      <t>(4)</t>
    </r>
    <r>
      <rPr>
        <sz val="10"/>
        <rFont val="Calibri"/>
        <family val="2"/>
      </rPr>
      <t xml:space="preserve"> Jedná se o činnosti související se studiem jiné než podle § 58 zák.111/1998 Sb.</t>
    </r>
  </si>
  <si>
    <r>
      <rPr>
        <sz val="8"/>
        <rFont val="Calibri"/>
        <family val="2"/>
      </rPr>
      <t>(1)</t>
    </r>
    <r>
      <rPr>
        <sz val="10"/>
        <rFont val="Calibri"/>
        <family val="2"/>
      </rPr>
      <t xml:space="preserve"> Údaje budou vyplněny v souladu s účetní evidencí vysoké školy.</t>
    </r>
  </si>
  <si>
    <r>
      <rPr>
        <sz val="8"/>
        <color indexed="8"/>
        <rFont val="Calibri"/>
        <family val="2"/>
      </rPr>
      <t>(7)</t>
    </r>
    <r>
      <rPr>
        <sz val="10"/>
        <color indexed="8"/>
        <rFont val="Calibri"/>
        <family val="2"/>
      </rPr>
      <t xml:space="preserve"> Hodnota mezd CELKEM v řádku 6 (CELKEM) tab. 8.a se rovná hodnotě mezd CELKEM ve sl. 8, ř. 11 tabulky 8.b.</t>
    </r>
  </si>
  <si>
    <r>
      <rPr>
        <sz val="8"/>
        <rFont val="Calibri"/>
        <family val="2"/>
      </rPr>
      <t>(1)</t>
    </r>
    <r>
      <rPr>
        <sz val="10"/>
        <rFont val="Calibri"/>
        <family val="2"/>
      </rPr>
      <t xml:space="preserve"> VVŠ uvede, jaké další zdroje použila k financování stipendií.</t>
    </r>
  </si>
  <si>
    <r>
      <rPr>
        <sz val="8"/>
        <rFont val="Calibri"/>
        <family val="2"/>
      </rPr>
      <t>(2)</t>
    </r>
    <r>
      <rPr>
        <sz val="10"/>
        <rFont val="Calibri"/>
        <family val="2"/>
      </rPr>
      <t xml:space="preserve"> VVŠ uvede celkovou částku, kterou vyplatila na stipendiích - odděleně pro studenty a pro ostatní účastníky vzdělávání.</t>
    </r>
  </si>
  <si>
    <r>
      <rPr>
        <sz val="8"/>
        <rFont val="Calibri"/>
        <family val="2"/>
      </rPr>
      <t>(2)</t>
    </r>
    <r>
      <rPr>
        <sz val="10"/>
        <rFont val="Calibri"/>
        <family val="2"/>
      </rPr>
      <t xml:space="preserve"> V případě, že výnosy od zaměstnnanců škola vede v doplňkové činnosti, zahrne tyto prostředky do sl. "j"a výši těchto výnosů konkrétně uvede v komentáři.</t>
    </r>
  </si>
  <si>
    <r>
      <rPr>
        <sz val="8"/>
        <rFont val="Calibri"/>
        <family val="2"/>
      </rPr>
      <t>(1)</t>
    </r>
    <r>
      <rPr>
        <sz val="10"/>
        <rFont val="Calibri"/>
        <family val="2"/>
      </rPr>
      <t xml:space="preserve"> Do projednání výroční zprávy o hospodaření s MŠMT se jedná o návrh.</t>
    </r>
  </si>
  <si>
    <r>
      <rPr>
        <sz val="8"/>
        <rFont val="Calibri"/>
        <family val="2"/>
      </rPr>
      <t>(2)</t>
    </r>
    <r>
      <rPr>
        <sz val="10"/>
        <rFont val="Calibri"/>
        <family val="2"/>
      </rPr>
      <t xml:space="preserve"> Údaje v podbarvených polích se načtou automaticky z vyplněných tabulek 11.a až 11.g.</t>
    </r>
  </si>
  <si>
    <r>
      <rPr>
        <sz val="8"/>
        <rFont val="Calibri"/>
        <family val="2"/>
      </rPr>
      <t>(1)</t>
    </r>
    <r>
      <rPr>
        <sz val="10"/>
        <rFont val="Calibri"/>
        <family val="2"/>
      </rPr>
      <t xml:space="preserve"> V případě použití tohoto řádku, VVŠ blíže specifikuje.</t>
    </r>
  </si>
  <si>
    <r>
      <rPr>
        <sz val="8"/>
        <rFont val="Calibri"/>
        <family val="2"/>
      </rPr>
      <t>(2)</t>
    </r>
    <r>
      <rPr>
        <sz val="10"/>
        <rFont val="Calibri"/>
        <family val="2"/>
      </rPr>
      <t xml:space="preserve"> V případě použití tohoto řádku VVŠ blíže specifikuje.</t>
    </r>
  </si>
  <si>
    <t>Podle potřeby vložit další řádky.</t>
  </si>
  <si>
    <r>
      <rPr>
        <sz val="8"/>
        <rFont val="Calibri"/>
        <family val="2"/>
      </rPr>
      <t>(3)</t>
    </r>
    <r>
      <rPr>
        <sz val="10"/>
        <rFont val="Calibri"/>
        <family val="2"/>
      </rPr>
      <t xml:space="preserve"> Jedná se o veřejné prostředky na financování projektů strukturálních fondů, zahrnuje všechny veřejné prostředky (jak evropskou, tak českou část spolufinancování).</t>
    </r>
  </si>
  <si>
    <r>
      <rPr>
        <sz val="8"/>
        <rFont val="Calibri"/>
        <family val="2"/>
      </rPr>
      <t xml:space="preserve">(4) </t>
    </r>
    <r>
      <rPr>
        <sz val="10"/>
        <rFont val="Calibri"/>
        <family val="2"/>
      </rPr>
      <t>Část tabulky Souhrn 1 a Souhrn 2 slouží k třídění údajů uvedených v předchozích řádcích tabulky 5.</t>
    </r>
  </si>
  <si>
    <r>
      <rPr>
        <sz val="8"/>
        <color indexed="8"/>
        <rFont val="Calibri"/>
        <family val="2"/>
      </rPr>
      <t>(4)</t>
    </r>
    <r>
      <rPr>
        <sz val="10"/>
        <color indexed="8"/>
        <rFont val="Calibri"/>
        <family val="2"/>
      </rPr>
      <t xml:space="preserve"> </t>
    </r>
    <r>
      <rPr>
        <b/>
        <sz val="10"/>
        <color indexed="8"/>
        <rFont val="Calibri"/>
        <family val="2"/>
      </rPr>
      <t>Placené vzdělávací kurzy</t>
    </r>
    <r>
      <rPr>
        <sz val="10"/>
        <color indexed="8"/>
        <rFont val="Calibri"/>
        <family val="2"/>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</si>
  <si>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sz val="8"/>
        <rFont val="Calibri"/>
        <family val="2"/>
      </rPr>
      <t>(3)</t>
    </r>
    <r>
      <rPr>
        <sz val="10"/>
        <rFont val="Calibri"/>
        <family val="2"/>
      </rPr>
      <t xml:space="preserve"> V případě získání prostředků na činnost v oblasti ubytování z jiných veřejných zdrojů než prostředků kap. 333, VŠ uvede tuto skutečnost do sl "f" a pod tabulkou stručně upřesní, o co se jedná.</t>
    </r>
  </si>
  <si>
    <r>
      <rPr>
        <sz val="8"/>
        <color indexed="8"/>
        <rFont val="Calibri"/>
        <family val="2"/>
      </rPr>
      <t>(3)</t>
    </r>
    <r>
      <rPr>
        <sz val="10"/>
        <color indexed="8"/>
        <rFont val="Calibri"/>
        <family val="2"/>
      </rPr>
      <t xml:space="preserve"> </t>
    </r>
    <r>
      <rPr>
        <b/>
        <sz val="10"/>
        <color indexed="8"/>
        <rFont val="Calibri"/>
        <family val="2"/>
      </rPr>
      <t>Smluvní výzkum</t>
    </r>
    <r>
      <rPr>
        <sz val="10"/>
        <color indexed="8"/>
        <rFont val="Calibri"/>
        <family val="2"/>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</si>
  <si>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t>tis. Kč</t>
  </si>
  <si>
    <r>
      <rPr>
        <sz val="8"/>
        <color indexed="8"/>
        <rFont val="Calibri"/>
        <family val="2"/>
      </rPr>
      <t>(6)</t>
    </r>
    <r>
      <rPr>
        <sz val="10"/>
        <color indexed="8"/>
        <rFont val="Calibri"/>
        <family val="2"/>
      </rPr>
      <t xml:space="preserve"> Úvazky pracovníků, kteří se nevěnují ani pedagogické ani vědecké činnosti. Jde zejména o technicko- hospodářské pracovníky, provozní a obchodně provozní pracovníky, zdravotní a ostatní pracovníky, atp.</t>
    </r>
  </si>
  <si>
    <r>
      <rPr>
        <sz val="8"/>
        <color indexed="8"/>
        <rFont val="Calibri"/>
        <family val="2"/>
      </rPr>
      <t>(4)</t>
    </r>
    <r>
      <rPr>
        <sz val="10"/>
        <color indexed="8"/>
        <rFont val="Calibri"/>
        <family val="2"/>
      </rPr>
      <t xml:space="preserve"> Jedná se o pracovníky vysoké školy, kteří jsou vnitřním předpisem vysoké školy zařazeni mezi akademické pracovníky. Zároveň platí, že se v rámci svého úvazku věnují pedagogické nebo vědecké činnosti; není možné mezi akademické pracovníky zařadit vědecké pracovníky, kteří na vysoké škole pouze vědecky pracují a vůbec nevyučují. Vědečtí, výzkumní a vývojoví pracovníci podílející se na pedagogické činnosti budou započteni do vyznačených kategorií akademických pracovníků.
Pokud vysoká škola v rámci svých vnitřních předpisů eviduje i jiné kategorie akademických pracovníků, doplní řádek "ostatní" a v komentáři blíže vysvětlí, o jaké pracovníky se jedná. Výčet v jednotlivých kategoriích (řádcích) akademických pracovníků se nesmí překrývat, celkový součet musí odpovídat skutečným přepočteným "full-time" akademickým pracovníkům. Celkový součet za kategorii akademických pracovníků a vědeckých pracovníků musí souhlasit s údajem vykázaným ve výroční zprávě o činnosti, tabulka 7.1.</t>
    </r>
  </si>
  <si>
    <t>Výnosy (1)</t>
  </si>
  <si>
    <r>
      <rPr>
        <sz val="8"/>
        <rFont val="Calibri"/>
        <family val="2"/>
      </rPr>
      <t>(3)</t>
    </r>
    <r>
      <rPr>
        <sz val="10"/>
        <rFont val="Calibri"/>
        <family val="2"/>
      </rPr>
      <t xml:space="preserve"> Položku v každém řádku sloupce "a" vydělí VŠ počtem studentů /účastníků vzdělávání ve sloupci "c". Pokud existuje jednotková sazba, stačí zde uvést tuto. </t>
    </r>
  </si>
  <si>
    <t>sl. b" Celkem = vazba na stipendijní fond (Tab. 11.c)</t>
  </si>
  <si>
    <r>
      <t xml:space="preserve">Z toho stipendijní fond - tvorba </t>
    </r>
    <r>
      <rPr>
        <sz val="8"/>
        <rFont val="Calibri"/>
        <family val="2"/>
      </rPr>
      <t>(1)</t>
    </r>
  </si>
  <si>
    <r>
      <rPr>
        <sz val="8"/>
        <color indexed="8"/>
        <rFont val="Calibri"/>
        <family val="2"/>
      </rPr>
      <t>(4)</t>
    </r>
    <r>
      <rPr>
        <sz val="10"/>
        <color indexed="8"/>
        <rFont val="Calibri"/>
        <family val="2"/>
      </rPr>
      <t xml:space="preserve"> Uvedou se prostředky použité daném roce na přípravu a realizaci projektů v souladu s Rozhodnutím.</t>
    </r>
  </si>
  <si>
    <r>
      <t xml:space="preserve">HV z hlavní činnosti </t>
    </r>
    <r>
      <rPr>
        <sz val="10"/>
        <rFont val="Calibri"/>
        <family val="2"/>
      </rPr>
      <t>(2)</t>
    </r>
  </si>
  <si>
    <r>
      <t xml:space="preserve">HV z doplňkové činnosti </t>
    </r>
    <r>
      <rPr>
        <sz val="10"/>
        <rFont val="Calibri"/>
        <family val="2"/>
      </rPr>
      <t>(2)</t>
    </r>
  </si>
  <si>
    <r>
      <t xml:space="preserve">HV celkem </t>
    </r>
    <r>
      <rPr>
        <sz val="10"/>
        <rFont val="Calibri"/>
        <family val="2"/>
      </rPr>
      <t>(2)</t>
    </r>
  </si>
  <si>
    <t>(2) Uvádí se údaje po zdanění</t>
  </si>
  <si>
    <r>
      <t xml:space="preserve">C e l k e m  </t>
    </r>
    <r>
      <rPr>
        <sz val="10"/>
        <rFont val="Calibri"/>
        <family val="2"/>
      </rPr>
      <t>(3)</t>
    </r>
    <r>
      <rPr>
        <b/>
        <sz val="10"/>
        <rFont val="Calibri"/>
        <family val="2"/>
      </rPr>
      <t xml:space="preserve"> </t>
    </r>
  </si>
  <si>
    <t>Tabulka 3   Hospodářský výsledek (HV) - výsledek hospodaření</t>
  </si>
  <si>
    <t>A+K</t>
  </si>
  <si>
    <r>
      <t>Studijní programy a s nimi spojená tvůrčí činnost</t>
    </r>
    <r>
      <rPr>
        <sz val="8"/>
        <color indexed="8"/>
        <rFont val="Calibri"/>
        <family val="2"/>
      </rPr>
      <t xml:space="preserve"> </t>
    </r>
  </si>
  <si>
    <t>Mezinárodní spolupráce</t>
  </si>
  <si>
    <t>S1</t>
  </si>
  <si>
    <t>U1</t>
  </si>
  <si>
    <t>(3) Údaje se shodují s údaji řádku č. 62 a řádku č. 64 z tab. č. 2</t>
  </si>
  <si>
    <t>Institucionální plány</t>
  </si>
  <si>
    <r>
      <rPr>
        <sz val="8"/>
        <rFont val="Calibri"/>
        <family val="2"/>
      </rPr>
      <t>(3)</t>
    </r>
    <r>
      <rPr>
        <sz val="10"/>
        <rFont val="Calibri"/>
        <family val="2"/>
      </rPr>
      <t xml:space="preserve"> Číslování řádků a sloupců je závazné </t>
    </r>
  </si>
  <si>
    <r>
      <rPr>
        <sz val="8"/>
        <rFont val="Calibri"/>
        <family val="2"/>
      </rPr>
      <t>(4)</t>
    </r>
    <r>
      <rPr>
        <sz val="10"/>
        <rFont val="Calibri"/>
        <family val="2"/>
      </rPr>
      <t xml:space="preserve"> Údaje se vyplňují  na celé tisíce bez desetinných míst.</t>
    </r>
  </si>
  <si>
    <r>
      <t xml:space="preserve">Výkaz zisku a ztráty </t>
    </r>
    <r>
      <rPr>
        <sz val="8"/>
        <rFont val="Calibri"/>
        <family val="2"/>
      </rPr>
      <t>(1)</t>
    </r>
  </si>
  <si>
    <r>
      <t xml:space="preserve"> Jednotlivé položky se vykazují v tis. Kč (</t>
    </r>
    <r>
      <rPr>
        <sz val="10"/>
        <rFont val="Calibri"/>
        <family val="2"/>
      </rPr>
      <t>§4, odst.3</t>
    </r>
    <r>
      <rPr>
        <b/>
        <sz val="10"/>
        <rFont val="Calibri"/>
        <family val="2"/>
      </rPr>
      <t>)</t>
    </r>
  </si>
  <si>
    <r>
      <t xml:space="preserve">řádek </t>
    </r>
    <r>
      <rPr>
        <sz val="8"/>
        <rFont val="Calibri"/>
        <family val="2"/>
      </rPr>
      <t>(3)</t>
    </r>
  </si>
  <si>
    <r>
      <t xml:space="preserve">hlavní činnost </t>
    </r>
    <r>
      <rPr>
        <sz val="10"/>
        <rFont val="Calibri"/>
        <family val="2"/>
      </rPr>
      <t>(4)</t>
    </r>
  </si>
  <si>
    <r>
      <t xml:space="preserve">hospodářská/ doplňková činnost </t>
    </r>
    <r>
      <rPr>
        <sz val="10"/>
        <rFont val="Calibri"/>
        <family val="2"/>
      </rPr>
      <t>(4)</t>
    </r>
  </si>
  <si>
    <t xml:space="preserve">     I. Spotřebované nákupy a nakupované služby</t>
  </si>
  <si>
    <t>ř.2 až 7</t>
  </si>
  <si>
    <t xml:space="preserve">            1.Spotřeba materiálu, energie a ostatních neskladovaných dodávek</t>
  </si>
  <si>
    <t>501,502,503</t>
  </si>
  <si>
    <t xml:space="preserve">            2.Prodané zboží</t>
  </si>
  <si>
    <t xml:space="preserve">            3.Opravy a udržování</t>
  </si>
  <si>
    <t xml:space="preserve">            4.Náklady na cestovné</t>
  </si>
  <si>
    <t xml:space="preserve">            5.Náklady na reprezentaci</t>
  </si>
  <si>
    <t xml:space="preserve">            6.Ostatní služby</t>
  </si>
  <si>
    <t xml:space="preserve">     II.Změny stavu zásob vlastní činnosti a aktivace</t>
  </si>
  <si>
    <t>ř.9 až 11</t>
  </si>
  <si>
    <t xml:space="preserve">           7.Změna stavu zásob vlastní činnosti</t>
  </si>
  <si>
    <t xml:space="preserve">           8.Aktivace materiálu, zboží a vnitroorganizačních služeb</t>
  </si>
  <si>
    <t xml:space="preserve">           9.Aktivace dlouhodobého majetku</t>
  </si>
  <si>
    <t xml:space="preserve">     III.Osobní náklady </t>
  </si>
  <si>
    <t>ř.13 až 17</t>
  </si>
  <si>
    <t xml:space="preserve">           10.Mzdové náklady</t>
  </si>
  <si>
    <t xml:space="preserve">            11.Zákonné sociální pojištění</t>
  </si>
  <si>
    <t xml:space="preserve">            12.Ostatní sociální pojištění</t>
  </si>
  <si>
    <t xml:space="preserve">            13.Zákonné sociální náklady</t>
  </si>
  <si>
    <t xml:space="preserve">            14.Ostatní sociální náklady</t>
  </si>
  <si>
    <t xml:space="preserve">    IV.Daně a poplatky </t>
  </si>
  <si>
    <t xml:space="preserve">ř.19 </t>
  </si>
  <si>
    <t xml:space="preserve">            15.Daně a poplatky</t>
  </si>
  <si>
    <t xml:space="preserve">    V.Ostatní náklady </t>
  </si>
  <si>
    <t>ř.21 až 27</t>
  </si>
  <si>
    <t xml:space="preserve">            16.Smluvní pokuty a úroky z prodlení, ostatní pokuty a penále</t>
  </si>
  <si>
    <t xml:space="preserve">            17.Odpis nedobytné pohledávky</t>
  </si>
  <si>
    <t xml:space="preserve">            18.Nákladové úroky</t>
  </si>
  <si>
    <t xml:space="preserve">            19.Kursové ztráty</t>
  </si>
  <si>
    <t xml:space="preserve">            20.Dary</t>
  </si>
  <si>
    <t xml:space="preserve">            21.Manka a škody</t>
  </si>
  <si>
    <t xml:space="preserve">            22.Jiné ostatní náklady</t>
  </si>
  <si>
    <t xml:space="preserve">     VI.Odpisy, prodaný majetek, tvorba rezerv a opravných položek </t>
  </si>
  <si>
    <t>ř.29 až 33</t>
  </si>
  <si>
    <t xml:space="preserve">            23.Odpisy dlouhodobého majetku</t>
  </si>
  <si>
    <t xml:space="preserve">            24.Prodaný dlouhodobý majetek</t>
  </si>
  <si>
    <t xml:space="preserve">            25.Prodané cenné papíry a podíly</t>
  </si>
  <si>
    <t xml:space="preserve">            26.Prodaný materiál</t>
  </si>
  <si>
    <t xml:space="preserve">            27.Tvorba a použití  rezerv a opravných položek</t>
  </si>
  <si>
    <t>556,558,559</t>
  </si>
  <si>
    <t>ř.35</t>
  </si>
  <si>
    <t xml:space="preserve">            28.Poskyt.členské příspěvky a příspěvky zúčt. mezi  organ. složkami</t>
  </si>
  <si>
    <t>ř.37</t>
  </si>
  <si>
    <t xml:space="preserve">            29.Daň z příjmů</t>
  </si>
  <si>
    <t>ř.1+8+12+18+20+ 28+34+37</t>
  </si>
  <si>
    <t xml:space="preserve">        I.Provozní dotace</t>
  </si>
  <si>
    <t xml:space="preserve">ř.41+43+47+48+55 </t>
  </si>
  <si>
    <t xml:space="preserve">             1.Provozní dotace</t>
  </si>
  <si>
    <t xml:space="preserve">      II.Přijaté příspěvky </t>
  </si>
  <si>
    <t>ř.43 až 45</t>
  </si>
  <si>
    <t xml:space="preserve">             2.Přijaté příspěvky zúčtované mezi organizačními složkami</t>
  </si>
  <si>
    <t xml:space="preserve">            3.Přijaté příspěvky (dary)</t>
  </si>
  <si>
    <t xml:space="preserve">             4.Přijaté členské příspěvky</t>
  </si>
  <si>
    <t xml:space="preserve">        III.Tržby za vlastní výkony a za zboží celkem</t>
  </si>
  <si>
    <t>601,602,604</t>
  </si>
  <si>
    <t xml:space="preserve">        IV.Ostatní výnosy celkem</t>
  </si>
  <si>
    <t>ř.48 až 53</t>
  </si>
  <si>
    <t xml:space="preserve">             5.Smluvní pokuty, úroky z prodlení, ostatní pokuty a penále</t>
  </si>
  <si>
    <t xml:space="preserve">             6.Platby za odepsané pohledávky</t>
  </si>
  <si>
    <t xml:space="preserve">             7.Výnosové úroky</t>
  </si>
  <si>
    <t xml:space="preserve">             8.Kursové zisky</t>
  </si>
  <si>
    <t xml:space="preserve">             9.Zúčtování fondů</t>
  </si>
  <si>
    <t xml:space="preserve">             10.Jiné ostatní výnosy</t>
  </si>
  <si>
    <t xml:space="preserve">       V.Tržby z prodeje majetku</t>
  </si>
  <si>
    <t>ř.55 až 59</t>
  </si>
  <si>
    <t xml:space="preserve">             11.Tržby z prodeje dlouh. nehmotného a hmotného majetku</t>
  </si>
  <si>
    <t xml:space="preserve">             12.Tržby z prodeje cenných papírů a podílů</t>
  </si>
  <si>
    <t xml:space="preserve">             13.Tržby z prodeje materiálu</t>
  </si>
  <si>
    <t xml:space="preserve">             14.Výnosy z krátkodobého finančního majetku</t>
  </si>
  <si>
    <t xml:space="preserve">             15.Výnosy z dlouhodobého finančního majetku</t>
  </si>
  <si>
    <t xml:space="preserve">ř.40+42+46+47+54 </t>
  </si>
  <si>
    <t>ř.61 - 38</t>
  </si>
  <si>
    <t>ř.62 - 36</t>
  </si>
  <si>
    <t>hlavní + hospodářská činnost</t>
  </si>
  <si>
    <t xml:space="preserve"> Výsledek hospodaření před zdaněním celkem</t>
  </si>
  <si>
    <t>ř.61/sl.1+61/sl.2</t>
  </si>
  <si>
    <t xml:space="preserve"> Výsledek hospodaření po zdanění celkem</t>
  </si>
  <si>
    <t>ř.62/sl.1+62/sl.2</t>
  </si>
  <si>
    <r>
      <rPr>
        <sz val="8"/>
        <rFont val="Calibri"/>
        <family val="2"/>
      </rPr>
      <t>(1)</t>
    </r>
    <r>
      <rPr>
        <sz val="10"/>
        <rFont val="Calibri"/>
        <family val="2"/>
      </rPr>
      <t xml:space="preserve"> Zpracování "Výkazu zisku a ztraty" se řídí § 6 a §§ 26 až 28  Vyhlášky 504/2002 Sb.</t>
    </r>
  </si>
  <si>
    <r>
      <rPr>
        <sz val="8"/>
        <rFont val="Calibri"/>
        <family val="2"/>
      </rPr>
      <t>(2)</t>
    </r>
    <r>
      <rPr>
        <sz val="10"/>
        <rFont val="Calibri"/>
        <family val="2"/>
      </rPr>
      <t xml:space="preserve"> Vyhláškou je dáno pouze označení a členění textů; čísla příslušných účtů  a skupin jsou doplněna pro lepší orientaci ve výkazu.</t>
    </r>
  </si>
  <si>
    <t>Tab. 2   Výkaz zisku a ztráty</t>
  </si>
  <si>
    <t>Rozvojové programy - centralizované rozvojové projekty</t>
  </si>
  <si>
    <t>V případě potřeby vložit další řádky.</t>
  </si>
  <si>
    <r>
      <rPr>
        <sz val="8"/>
        <color indexed="8"/>
        <rFont val="Calibri"/>
        <family val="2"/>
      </rPr>
      <t>(1)</t>
    </r>
    <r>
      <rPr>
        <sz val="10"/>
        <color indexed="8"/>
        <rFont val="Calibri"/>
        <family val="2"/>
      </rPr>
      <t xml:space="preserve"> Součtové údaje řádků označených tmavě šedou barvou  se musí ve sloupcích a-f shodovat s údaji uvedenými v tabulce 5. Součtový údaj za MŠMT = Tab. 5, ř.9+ř.11; za dotace ostatních kapitol státního rozpočtu = Tab. 5, ř.18; za územní rozpočty = Tab. 5, ř.25; za prostředky ze zahraničí = Tab. 5, ř.28. Tabulka je tříděna podle poskytovatele, za každého poskytovatele VŠ vždy uvede součtový údaj (předpokládá se, že příspěvek poskytuje vysoké škole pouze MŠMT, v ostatních případech se bude jednat o dotaci). U každého poskytovatele pak budou uvedeny v řádcích zdroje z jednotlivých programů, které VŠ získala (nejpodrobnější údaj bude na úrovni programu, není třeba vyplňovat tabulku na úroveň projektů). </t>
    </r>
    <r>
      <rPr>
        <sz val="10"/>
        <color indexed="8"/>
        <rFont val="Calibri"/>
        <family val="2"/>
      </rPr>
      <t>Pokud škola realizuje vzdělávací projekt/program financovaný pouze z neveřejných zdrojů, realizuje aktivity v rámci doplňkové činnosti za úplatu, apod., do této tabulky je uvádět v řádcích nebude.</t>
    </r>
  </si>
  <si>
    <r>
      <t xml:space="preserve">Druh podpory/název programu </t>
    </r>
    <r>
      <rPr>
        <sz val="8"/>
        <color indexed="8"/>
        <rFont val="Calibri"/>
        <family val="2"/>
      </rPr>
      <t>(1)</t>
    </r>
  </si>
  <si>
    <r>
      <t>z toho zdroje zahr. v</t>
    </r>
    <r>
      <rPr>
        <sz val="10"/>
        <color indexed="8"/>
        <rFont val="Calibri"/>
        <family val="2"/>
      </rPr>
      <t xml:space="preserve"> %</t>
    </r>
    <r>
      <rPr>
        <sz val="8"/>
        <color indexed="8"/>
        <rFont val="Calibri"/>
        <family val="2"/>
      </rPr>
      <t xml:space="preserve"> (4)</t>
    </r>
  </si>
  <si>
    <r>
      <t>z toho zajištěno spoluřešit.</t>
    </r>
    <r>
      <rPr>
        <sz val="8"/>
        <color indexed="8"/>
        <rFont val="Calibri"/>
        <family val="2"/>
      </rPr>
      <t xml:space="preserve"> (5)</t>
    </r>
  </si>
  <si>
    <r>
      <t>z toho převody do FÚUP</t>
    </r>
    <r>
      <rPr>
        <sz val="8"/>
        <color indexed="8"/>
        <rFont val="Calibri"/>
        <family val="2"/>
      </rPr>
      <t xml:space="preserve"> (6)</t>
    </r>
  </si>
  <si>
    <r>
      <t xml:space="preserve">Ostatní použité neveřejné zdroje </t>
    </r>
    <r>
      <rPr>
        <sz val="8"/>
        <color indexed="8"/>
        <rFont val="Calibri"/>
        <family val="2"/>
      </rPr>
      <t>(7)</t>
    </r>
  </si>
  <si>
    <r>
      <t xml:space="preserve">použité </t>
    </r>
    <r>
      <rPr>
        <sz val="8"/>
        <color indexed="8"/>
        <rFont val="Calibri"/>
        <family val="2"/>
      </rPr>
      <t>(3)</t>
    </r>
  </si>
  <si>
    <t xml:space="preserve">     ÚP na programové projekty národní</t>
  </si>
  <si>
    <t xml:space="preserve">     ÚP na projekty mezinárodní spolupráce</t>
  </si>
  <si>
    <r>
      <t xml:space="preserve">     součtový řádek pro poskytovatele </t>
    </r>
    <r>
      <rPr>
        <sz val="8"/>
        <color indexed="8"/>
        <rFont val="Calibri"/>
        <family val="2"/>
      </rPr>
      <t>(8)</t>
    </r>
  </si>
  <si>
    <t xml:space="preserve">     TAČR - součtový řádek</t>
  </si>
  <si>
    <r>
      <rPr>
        <sz val="8"/>
        <color indexed="8"/>
        <rFont val="Calibri"/>
        <family val="2"/>
      </rPr>
      <t>(2)</t>
    </r>
    <r>
      <rPr>
        <sz val="10"/>
        <color indexed="8"/>
        <rFont val="Calibri"/>
        <family val="2"/>
      </rPr>
      <t xml:space="preserve"> Poskytnuto: jedná se o finanční prostředky, které byly vysoké škole poskytnuty v daném kalendářním roce jako podpora VaV podle zákona 130/2002 Sb. Uvádí se ve shodě s objemem finančních prostředků uvedených v rozhodnutí (sl. a, c, e).</t>
    </r>
  </si>
  <si>
    <r>
      <rPr>
        <sz val="8"/>
        <color indexed="8"/>
        <rFont val="Calibri"/>
        <family val="2"/>
      </rPr>
      <t>(3)</t>
    </r>
    <r>
      <rPr>
        <sz val="10"/>
        <color indexed="8"/>
        <rFont val="Calibri"/>
        <family val="2"/>
      </rPr>
      <t xml:space="preserve"> Použito: jedná se o finanční prostředky, které VŠ v daném kalendářním roce použila na účel v souladu s rozhodnutím (sloupec b, d, f). Pokud by škola používala veřejné prostředky institucionálního charakteru (např. IP na rozvoj VO) k dofinancování programů/aktivit uvedených v dalších řádcích této tabulky nebo projektů zde neuvedených, takové použití pro jiný účel financovaný z veřejných zdrojů je nutné specifikovat v komentáři.</t>
    </r>
  </si>
  <si>
    <r>
      <rPr>
        <sz val="8"/>
        <color indexed="8"/>
        <rFont val="Calibri"/>
        <family val="2"/>
      </rPr>
      <t>(5)</t>
    </r>
    <r>
      <rPr>
        <sz val="10"/>
        <color indexed="8"/>
        <rFont val="Calibri"/>
        <family val="2"/>
      </rPr>
      <t xml:space="preserve"> Uvedou se prostředky, které byly převedeny k řešení projektů/aktivit ostatním spoluřešitelům.</t>
    </r>
  </si>
  <si>
    <t xml:space="preserve">     OP VVV - Výzkum, vývoj a vzdělávání</t>
  </si>
  <si>
    <t>PO 1 - Posilování kapacit pro kvalitní výzkum</t>
  </si>
  <si>
    <t>PO 2 - Rozvoj VŠ a lidských zdrojů pro VaV</t>
  </si>
  <si>
    <t>PO 3 - Rovný přístup ke kvalitnímu … vzdělávání</t>
  </si>
  <si>
    <t>další dle operačního programu a PO</t>
  </si>
  <si>
    <t xml:space="preserve">     IP na dlouhodobý koncepční rozvoj výzk. org.</t>
  </si>
  <si>
    <r>
      <rPr>
        <sz val="8"/>
        <rFont val="Calibri"/>
        <family val="2"/>
      </rPr>
      <t xml:space="preserve">(5) </t>
    </r>
    <r>
      <rPr>
        <sz val="10"/>
        <rFont val="Calibri"/>
        <family val="2"/>
      </rPr>
      <t>VŠ vloží řádky dle potřeby. Může se jednat např. o úhradu nákladů spojených se zakončením studia, cizojazyčné potvrzení o studiu, duplikát výkazu o studiu, dodatečný zápis, atp. To se týká i případných příjmů podle § 60a novely zákona 111/1998 Sb.</t>
    </r>
  </si>
  <si>
    <r>
      <rPr>
        <sz val="8"/>
        <rFont val="Calibri"/>
        <family val="2"/>
      </rPr>
      <t>(1)</t>
    </r>
    <r>
      <rPr>
        <sz val="10"/>
        <rFont val="Calibri"/>
        <family val="2"/>
      </rPr>
      <t xml:space="preserve"> VVŠ uvede čerpání ve struktuře podle svých vnitřních předpisů</t>
    </r>
  </si>
  <si>
    <r>
      <rPr>
        <sz val="8"/>
        <rFont val="Calibri"/>
        <family val="2"/>
      </rPr>
      <t>(1)</t>
    </r>
    <r>
      <rPr>
        <sz val="10"/>
        <rFont val="Calibri"/>
        <family val="2"/>
      </rPr>
      <t xml:space="preserve"> Jedná se o poplatky definované v § 58, odst. 3 a 4 - zákona č. 111/1998 Sb.</t>
    </r>
  </si>
  <si>
    <t xml:space="preserve">   Stav k 1.1.</t>
  </si>
  <si>
    <r>
      <t xml:space="preserve">Menzy a ostatní stravovací zařízení na zákl. smluvního vztahu </t>
    </r>
    <r>
      <rPr>
        <sz val="8"/>
        <rFont val="Calibri"/>
        <family val="2"/>
      </rPr>
      <t>(1)</t>
    </r>
  </si>
  <si>
    <r>
      <rPr>
        <sz val="8"/>
        <color indexed="8"/>
        <rFont val="Calibri"/>
        <family val="2"/>
      </rPr>
      <t>(8)</t>
    </r>
    <r>
      <rPr>
        <sz val="10"/>
        <color indexed="8"/>
        <rFont val="Calibri"/>
        <family val="2"/>
      </rPr>
      <t xml:space="preserve"> VVŠ uvede v členění dle povahy poskytovaných prostředků.</t>
    </r>
  </si>
  <si>
    <r>
      <rPr>
        <sz val="8"/>
        <color indexed="8"/>
        <rFont val="Calibri"/>
        <family val="2"/>
      </rPr>
      <t>(3)</t>
    </r>
    <r>
      <rPr>
        <sz val="10"/>
        <color indexed="8"/>
        <rFont val="Calibri"/>
        <family val="2"/>
      </rPr>
      <t xml:space="preserve"> Použito: jedná se o finanční prostředky, které VVŠ v daném kalendářním roce použila na účel v souladu s rozhodnutím (sloupec b, d, f). Pokud by škola používala veřejné prostředky institucionálního charakteru (např. příspěvek) k dofinancování programů/aktivit uvedených v dalších řádcích této tabulky nebo projektů zde neuvedených, takové použití pro jiný účel financovaný z veřejných zdrojů je nutné specifikovat v komentáři.</t>
    </r>
  </si>
  <si>
    <r>
      <rPr>
        <sz val="8"/>
        <rFont val="Calibri"/>
        <family val="2"/>
      </rPr>
      <t>(1)</t>
    </r>
    <r>
      <rPr>
        <sz val="10"/>
        <rFont val="Calibri"/>
        <family val="2"/>
      </rPr>
      <t xml:space="preserve"> Uvedou se prostředky, které VVŠ v roce přijala/použila v souladu s Rozhodnutím o poskytnutí dotace na přípravu a realizaci akcí programů reprodukce majetku. V případě, že uvedená hodnota zahrnuje i jiné veřejné prostředky než prostředky MŠMT, uvede se tato skutečnost spolu s výší této částky v připojeném komentáři.</t>
    </r>
  </si>
  <si>
    <r>
      <rPr>
        <sz val="8"/>
        <color indexed="8"/>
        <rFont val="Calibri"/>
        <family val="2"/>
      </rPr>
      <t>(1)</t>
    </r>
    <r>
      <rPr>
        <sz val="10"/>
        <color indexed="8"/>
        <rFont val="Calibri"/>
        <family val="2"/>
      </rPr>
      <t xml:space="preserve"> Součtové údaje řádků označených tmavě šedou barvou  se musí shodovat s údaji uvedenými v tabulce 5. Součtový údaj za MŠMT </t>
    </r>
    <r>
      <rPr>
        <u val="single"/>
        <sz val="10"/>
        <color indexed="8"/>
        <rFont val="Calibri"/>
        <family val="2"/>
      </rPr>
      <t>v částech označených VaV</t>
    </r>
    <r>
      <rPr>
        <sz val="10"/>
        <color indexed="8"/>
        <rFont val="Calibri"/>
        <family val="2"/>
      </rPr>
      <t xml:space="preserve"> = Tab. 5, ř.6; za dotace ostatních kapitol státního rozpočtu = Tab. 5, ř.16; za územní rozpočty = Tab. 5, ř.23. Součtový údaj za MŠMT</t>
    </r>
    <r>
      <rPr>
        <u val="single"/>
        <sz val="10"/>
        <color indexed="8"/>
        <rFont val="Calibri"/>
        <family val="2"/>
      </rPr>
      <t xml:space="preserve"> v částech neoznačených VaV</t>
    </r>
    <r>
      <rPr>
        <sz val="10"/>
        <color indexed="8"/>
        <rFont val="Calibri"/>
        <family val="2"/>
      </rPr>
      <t xml:space="preserve"> = Tab. 5, ř.5; za dotace ostatních kapitol státního rozpočtu = Tab. 5, ř.15; za územní rozpočty = Tab. 5, ř.22.
Tabulka je tříděna podle poskytovatele, dále podle operačního programu, prioritní osy, oblasti podpory (nejpodrobnější údaj bude na úrovni oblasti podpory, není třeba vyplňovat tabulku na úroveň projektů). VVŠ uvede ty programy, ve kterých získává finanční prostředky (tzn. včetně IPN). Za každého poskytovatele VŠ vždy uvede součtový údaj. </t>
    </r>
  </si>
  <si>
    <r>
      <rPr>
        <sz val="8"/>
        <color indexed="8"/>
        <rFont val="Calibri"/>
        <family val="2"/>
      </rPr>
      <t xml:space="preserve">(2) </t>
    </r>
    <r>
      <rPr>
        <sz val="10"/>
        <color indexed="8"/>
        <rFont val="Calibri"/>
        <family val="2"/>
      </rPr>
      <t xml:space="preserve">VVŠ uvede pro oblast podpory financovanou z prostředků VaV dle zákona č. 130/2002 Sb. o podpoře výzkumu a vývoje zkratku: VaV. </t>
    </r>
  </si>
  <si>
    <t xml:space="preserve">     GAČR - součtový řádek</t>
  </si>
  <si>
    <t>specifikace VVŠ</t>
  </si>
  <si>
    <t>další specifikovat dle programu (8)</t>
  </si>
  <si>
    <t xml:space="preserve">                   Národní programy udržitelnosti</t>
  </si>
  <si>
    <t>Součet hodnot sloupku "b", resp. "c"  za oblast stravování a sloupku "b", resp. "c" za oblast ubytování se rovná součtu hodnot z řádku 0038 sl. 1, resp. sl. 2 dílčího výkazu zisku a ztrát (Tab. 2) za součást školy KaM.</t>
  </si>
  <si>
    <t>Součet hodnot sloupků "h", resp. "k"  za oblast stravování a sloupků "h", resp. "k" za oblast ubytování se rovná součtu hodnot z řádku 0060 sl. 1, resp. sl. 2 dílčího výkazu zisku a ztrát (Tab. 2) za součást školy KaM.</t>
  </si>
  <si>
    <t>Součet počátečních stavů fondů k 1. 1. roku (pole a1) se rovná  údaji z řádku 0086 sl. 1 tab. 1 - Rozvaha.</t>
  </si>
  <si>
    <t>Součet koncových stavů fondů k 31. 12. roku (pole e1) se rovná  údaji z řádku 0086 sl. 2 tab. 1 - Rozvaha.</t>
  </si>
  <si>
    <r>
      <t>Tabulka 5.c  Financování programů reprodukce majetku -</t>
    </r>
    <r>
      <rPr>
        <b/>
        <sz val="12"/>
        <color indexed="10"/>
        <rFont val="Calibri"/>
        <family val="2"/>
      </rPr>
      <t xml:space="preserve"> součásti nevyplňují</t>
    </r>
  </si>
  <si>
    <t>Teologická fakulta</t>
  </si>
  <si>
    <t>Výroční zpráva za rok 2016 - Teologická fakulta</t>
  </si>
  <si>
    <t>Cestovní náhrady</t>
  </si>
  <si>
    <t>U3V</t>
  </si>
  <si>
    <t>RUV</t>
  </si>
  <si>
    <t>ostatní - pedagog</t>
  </si>
  <si>
    <t>(1) jedná se o dar VZP</t>
  </si>
  <si>
    <t>IP</t>
  </si>
  <si>
    <t>čerpání (1) pokrytí ZCP M.Elichová, příspěvek obdržíme až v roce 2017</t>
  </si>
  <si>
    <t>čerpání (1) - převod v souvislosti s centrální IP 512 tis. Kč, púřevod do centrál. FRIM 14 tis. Kč</t>
  </si>
  <si>
    <t xml:space="preserve"> </t>
  </si>
  <si>
    <t>Výroční zpraáva za rok 2016 - Teologická fakulta</t>
  </si>
  <si>
    <t>tvorba (1)  z U3V 49 tis. Kč, převod od jiné součásti 151 tis. Kč</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</si>
</sst>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
    <numFmt numFmtId="166" formatCode="&quot;Yes&quot;;&quot;Yes&quot;;&quot;No&quot;"/>
    <numFmt numFmtId="167" formatCode="&quot;True&quot;;&quot;True&quot;;&quot;False&quot;"/>
    <numFmt numFmtId="168" formatCode="&quot;On&quot;;&quot;On&quot;;&quot;Off&quot;"/>
    <numFmt numFmtId="169" formatCode="[$€-2]\ #\ ##,000_);[Red]\([$€-2]\ #\ ##,000\)"/>
    <numFmt numFmtId="170" formatCode="#,##0.00\ &quot;Kč&quot;"/>
    <numFmt numFmtId="171" formatCode="[$-405]d\.\ mmmm\ yyyy"/>
    <numFmt numFmtId="172" formatCode="000\ 00"/>
    <numFmt numFmtId="173" formatCode="#,##0_ ;[Red]\-#,##0\ ;\–\ "/>
    <numFmt numFmtId="174" formatCode="#,##0_ ;[Red]\-#,##0\ "/>
    <numFmt numFmtId="175" formatCode="[$¥€-2]\ #\ ##,000_);[Red]\([$€-2]\ #\ ##,000\)"/>
    <numFmt numFmtId="176" formatCode="#,##0.0"/>
    <numFmt numFmtId="177" formatCode="0.00000"/>
  </numFmts>
  <fonts count="82">
    <font>
      <sz val="11"/>
      <color theme="1"/>
      <name val="Calibri"/>
      <family val="2"/>
    </font>
    <font>
      <sz val="11"/>
      <color indexed="8"/>
      <name val="Calibri"/>
      <family val="2"/>
    </font>
    <font>
      <sz val="10"/>
      <name val="Arial CE"/>
      <family val="0"/>
    </font>
    <font>
      <sz val="8"/>
      <name val="Arial CE"/>
      <family val="0"/>
    </font>
    <font>
      <sz val="10"/>
      <name val="Arial"/>
      <family val="2"/>
    </font>
    <font>
      <sz val="10"/>
      <name val="Times New Roman"/>
      <family val="1"/>
    </font>
    <font>
      <sz val="10"/>
      <name val="Calibri"/>
      <family val="2"/>
    </font>
    <font>
      <b/>
      <sz val="12"/>
      <name val="Calibri"/>
      <family val="2"/>
    </font>
    <font>
      <b/>
      <sz val="10"/>
      <name val="Calibri"/>
      <family val="2"/>
    </font>
    <font>
      <i/>
      <sz val="10"/>
      <name val="Calibri"/>
      <family val="2"/>
    </font>
    <font>
      <sz val="9"/>
      <name val="Calibri"/>
      <family val="2"/>
    </font>
    <font>
      <b/>
      <sz val="9"/>
      <name val="Calibri"/>
      <family val="2"/>
    </font>
    <font>
      <sz val="10"/>
      <color indexed="8"/>
      <name val="Calibri"/>
      <family val="2"/>
    </font>
    <font>
      <b/>
      <sz val="10"/>
      <color indexed="8"/>
      <name val="Calibri"/>
      <family val="2"/>
    </font>
    <font>
      <sz val="11"/>
      <name val="Calibri"/>
      <family val="2"/>
    </font>
    <font>
      <sz val="8"/>
      <name val="Calibri"/>
      <family val="2"/>
    </font>
    <font>
      <sz val="8"/>
      <color indexed="8"/>
      <name val="Calibri"/>
      <family val="2"/>
    </font>
    <font>
      <b/>
      <sz val="8"/>
      <name val="Calibri"/>
      <family val="2"/>
    </font>
    <font>
      <u val="single"/>
      <sz val="10"/>
      <name val="Calibri"/>
      <family val="2"/>
    </font>
    <font>
      <sz val="12"/>
      <name val="Calibri"/>
      <family val="2"/>
    </font>
    <font>
      <sz val="10"/>
      <color indexed="10"/>
      <name val="Calibri"/>
      <family val="2"/>
    </font>
    <font>
      <b/>
      <sz val="11"/>
      <color indexed="8"/>
      <name val="Calibri"/>
      <family val="2"/>
    </font>
    <font>
      <b/>
      <sz val="11"/>
      <name val="Calibri"/>
      <family val="2"/>
    </font>
    <font>
      <b/>
      <sz val="12"/>
      <color indexed="8"/>
      <name val="Calibri"/>
      <family val="2"/>
    </font>
    <font>
      <i/>
      <sz val="10"/>
      <color indexed="8"/>
      <name val="Calibri"/>
      <family val="2"/>
    </font>
    <font>
      <u val="single"/>
      <sz val="10"/>
      <color indexed="8"/>
      <name val="Calibri"/>
      <family val="2"/>
    </font>
    <font>
      <sz val="10"/>
      <color indexed="48"/>
      <name val="Calibri"/>
      <family val="2"/>
    </font>
    <font>
      <b/>
      <sz val="12"/>
      <color indexed="10"/>
      <name val="Calibri"/>
      <family val="2"/>
    </font>
    <font>
      <sz val="9"/>
      <name val="Tahoma"/>
      <family val="2"/>
    </font>
    <font>
      <b/>
      <sz val="9"/>
      <name val="Tahoma"/>
      <family val="2"/>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2"/>
      <name val="Calibri"/>
      <family val="2"/>
    </font>
    <font>
      <sz val="12"/>
      <color indexed="8"/>
      <name val="Calibri"/>
      <family val="2"/>
    </font>
    <font>
      <sz val="10"/>
      <color indexed="30"/>
      <name val="Calibri"/>
      <family val="2"/>
    </font>
    <font>
      <i/>
      <sz val="11"/>
      <color indexed="8"/>
      <name val="Calibri"/>
      <family val="2"/>
    </font>
    <font>
      <b/>
      <i/>
      <sz val="10"/>
      <color indexed="8"/>
      <name val="Calibri"/>
      <family val="2"/>
    </font>
    <font>
      <b/>
      <i/>
      <sz val="10"/>
      <name val="Calibri"/>
      <family val="2"/>
    </font>
    <font>
      <vertAlign val="superscript"/>
      <sz val="10"/>
      <color indexed="8"/>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Calibri"/>
      <family val="2"/>
    </font>
    <font>
      <sz val="10"/>
      <color rgb="FF0070C0"/>
      <name val="Calibri"/>
      <family val="2"/>
    </font>
    <font>
      <sz val="10"/>
      <color theme="1"/>
      <name val="Calibri"/>
      <family val="2"/>
    </font>
    <font>
      <b/>
      <sz val="12"/>
      <color theme="1"/>
      <name val="Calibri"/>
      <family val="2"/>
    </font>
    <font>
      <b/>
      <sz val="10"/>
      <color theme="1"/>
      <name val="Calibri"/>
      <family val="2"/>
    </font>
    <font>
      <sz val="12"/>
      <color theme="1"/>
      <name val="Calibri"/>
      <family val="2"/>
    </font>
    <font>
      <i/>
      <sz val="11"/>
      <color theme="1"/>
      <name val="Calibri"/>
      <family val="2"/>
    </font>
    <font>
      <i/>
      <sz val="10"/>
      <color theme="1"/>
      <name val="Calibri"/>
      <family val="2"/>
    </font>
    <font>
      <b/>
      <i/>
      <sz val="10"/>
      <color theme="1"/>
      <name val="Calibri"/>
      <family val="2"/>
    </font>
    <font>
      <vertAlign val="superscript"/>
      <sz val="10"/>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indexed="9"/>
        <bgColor indexed="64"/>
      </patternFill>
    </fill>
    <fill>
      <patternFill patternType="solid">
        <fgColor theme="0" tint="-0.24997000396251678"/>
        <bgColor indexed="64"/>
      </patternFill>
    </fill>
    <fill>
      <patternFill patternType="solid">
        <fgColor rgb="FFEAEAEA"/>
        <bgColor indexed="64"/>
      </patternFill>
    </fill>
    <fill>
      <patternFill patternType="solid">
        <fgColor theme="0"/>
        <bgColor indexed="64"/>
      </patternFill>
    </fill>
    <fill>
      <patternFill patternType="solid">
        <fgColor theme="0" tint="-0.1499900072813034"/>
        <bgColor indexed="64"/>
      </patternFill>
    </fill>
    <fill>
      <patternFill patternType="solid">
        <fgColor rgb="FFDBDBDB"/>
        <bgColor indexed="64"/>
      </patternFill>
    </fill>
    <fill>
      <patternFill patternType="solid">
        <fgColor theme="9" tint="-0.24997000396251678"/>
        <bgColor indexed="64"/>
      </patternFill>
    </fill>
    <fill>
      <patternFill patternType="solid">
        <fgColor rgb="FFFFFF00"/>
        <bgColor indexed="64"/>
      </patternFill>
    </fill>
    <fill>
      <patternFill patternType="solid">
        <fgColor theme="3" tint="0.39998000860214233"/>
        <bgColor indexed="64"/>
      </patternFill>
    </fill>
    <fill>
      <patternFill patternType="solid">
        <fgColor rgb="FF92D050"/>
        <bgColor indexed="64"/>
      </patternFill>
    </fill>
    <fill>
      <patternFill patternType="solid">
        <fgColor rgb="FFE8E8E8"/>
        <bgColor indexed="64"/>
      </patternFill>
    </fill>
  </fills>
  <borders count="16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thin"/>
      <bottom style="thin"/>
    </border>
    <border>
      <left style="medium"/>
      <right style="thin"/>
      <top style="thin"/>
      <bottom style="medium"/>
    </border>
    <border>
      <left style="thin"/>
      <right style="thin"/>
      <top style="medium"/>
      <bottom style="thin"/>
    </border>
    <border>
      <left>
        <color indexed="63"/>
      </left>
      <right style="medium"/>
      <top style="medium"/>
      <bottom style="medium"/>
    </border>
    <border>
      <left>
        <color indexed="63"/>
      </left>
      <right>
        <color indexed="63"/>
      </right>
      <top style="medium"/>
      <bottom>
        <color indexed="63"/>
      </bottom>
    </border>
    <border>
      <left style="thin"/>
      <right>
        <color indexed="63"/>
      </right>
      <top style="medium"/>
      <bottom style="medium"/>
    </border>
    <border>
      <left>
        <color indexed="63"/>
      </left>
      <right style="thin"/>
      <top style="medium"/>
      <bottom style="medium"/>
    </border>
    <border>
      <left style="thin"/>
      <right>
        <color indexed="63"/>
      </right>
      <top style="thin"/>
      <bottom style="thin"/>
    </border>
    <border>
      <left style="thin"/>
      <right>
        <color indexed="63"/>
      </right>
      <top>
        <color indexed="63"/>
      </top>
      <bottom style="thin"/>
    </border>
    <border>
      <left style="thin"/>
      <right style="thin"/>
      <top style="thin"/>
      <bottom style="thin"/>
    </border>
    <border>
      <left style="medium"/>
      <right style="medium"/>
      <top>
        <color indexed="63"/>
      </top>
      <bottom style="thin"/>
    </border>
    <border>
      <left style="thin"/>
      <right>
        <color indexed="63"/>
      </right>
      <top style="thin"/>
      <bottom>
        <color indexed="63"/>
      </bottom>
    </border>
    <border>
      <left style="medium"/>
      <right>
        <color indexed="63"/>
      </right>
      <top style="medium"/>
      <bottom style="medium"/>
    </border>
    <border>
      <left style="medium"/>
      <right style="thin"/>
      <top style="thin"/>
      <bottom style="thin"/>
    </border>
    <border>
      <left>
        <color indexed="63"/>
      </left>
      <right style="thin"/>
      <top style="thin"/>
      <bottom style="thin"/>
    </border>
    <border>
      <left style="thin"/>
      <right style="medium"/>
      <top style="thin"/>
      <bottom style="thin"/>
    </border>
    <border>
      <left style="thin"/>
      <right style="thin"/>
      <top style="thin"/>
      <bottom style="medium"/>
    </border>
    <border>
      <left style="medium"/>
      <right style="medium"/>
      <top>
        <color indexed="63"/>
      </top>
      <bottom style="medium"/>
    </border>
    <border>
      <left style="medium"/>
      <right style="medium"/>
      <top style="thin"/>
      <bottom style="medium"/>
    </border>
    <border>
      <left>
        <color indexed="63"/>
      </left>
      <right style="thin"/>
      <top style="thin"/>
      <bottom style="medium"/>
    </border>
    <border>
      <left style="medium"/>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style="thin">
        <color indexed="55"/>
      </bottom>
    </border>
    <border>
      <left style="thin">
        <color indexed="55"/>
      </left>
      <right style="thin">
        <color indexed="55"/>
      </right>
      <top style="thin">
        <color indexed="55"/>
      </top>
      <bottom>
        <color indexed="63"/>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medium"/>
      <right style="thin"/>
      <top>
        <color indexed="63"/>
      </top>
      <bottom style="thin"/>
    </border>
    <border>
      <left>
        <color indexed="63"/>
      </left>
      <right style="medium"/>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thin"/>
      <bottom style="thin"/>
    </border>
    <border>
      <left>
        <color indexed="63"/>
      </left>
      <right style="medium"/>
      <top style="thin"/>
      <bottom>
        <color indexed="63"/>
      </bottom>
    </border>
    <border>
      <left style="thin"/>
      <right style="thin"/>
      <top style="thin"/>
      <bottom>
        <color indexed="63"/>
      </bottom>
    </border>
    <border>
      <left style="thin"/>
      <right style="medium"/>
      <top style="medium"/>
      <bottom style="thin"/>
    </border>
    <border>
      <left style="medium"/>
      <right style="medium"/>
      <top style="hair"/>
      <bottom style="hair"/>
    </border>
    <border>
      <left style="medium"/>
      <right style="medium"/>
      <top style="medium"/>
      <bottom style="thin"/>
    </border>
    <border>
      <left style="medium"/>
      <right style="medium"/>
      <top style="thin"/>
      <bottom style="hair"/>
    </border>
    <border>
      <left style="medium"/>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style="thin"/>
      <top style="medium"/>
      <bottom style="thin"/>
    </border>
    <border>
      <left>
        <color indexed="63"/>
      </left>
      <right style="thin"/>
      <top style="thin"/>
      <bottom>
        <color indexed="63"/>
      </bottom>
    </border>
    <border>
      <left style="medium"/>
      <right style="thin"/>
      <top>
        <color indexed="63"/>
      </top>
      <bottom style="medium"/>
    </border>
    <border>
      <left>
        <color indexed="63"/>
      </left>
      <right style="thin">
        <color indexed="55"/>
      </right>
      <top style="thin">
        <color indexed="55"/>
      </top>
      <bottom>
        <color indexed="63"/>
      </bottom>
    </border>
    <border>
      <left style="thin"/>
      <right>
        <color indexed="63"/>
      </right>
      <top style="hair"/>
      <bottom style="hair"/>
    </border>
    <border>
      <left style="thin"/>
      <right>
        <color indexed="63"/>
      </right>
      <top style="hair"/>
      <bottom style="medium"/>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thin"/>
      <right>
        <color indexed="63"/>
      </right>
      <top>
        <color indexed="63"/>
      </top>
      <bottom style="hair"/>
    </border>
    <border>
      <left>
        <color indexed="63"/>
      </left>
      <right style="medium"/>
      <top>
        <color indexed="63"/>
      </top>
      <bottom style="medium"/>
    </border>
    <border>
      <left style="thin"/>
      <right>
        <color indexed="63"/>
      </right>
      <top>
        <color indexed="63"/>
      </top>
      <bottom style="medium"/>
    </border>
    <border>
      <left style="medium"/>
      <right/>
      <top style="thin">
        <color indexed="22"/>
      </top>
      <bottom style="thin">
        <color indexed="22"/>
      </bottom>
    </border>
    <border>
      <left/>
      <right/>
      <top style="thin">
        <color indexed="22"/>
      </top>
      <bottom style="thin">
        <color indexed="22"/>
      </bottom>
    </border>
    <border>
      <left/>
      <right style="medium"/>
      <top style="thin">
        <color indexed="22"/>
      </top>
      <bottom style="thin">
        <color indexed="22"/>
      </bottom>
    </border>
    <border>
      <left style="medium"/>
      <right/>
      <top style="thin">
        <color indexed="55"/>
      </top>
      <bottom style="thin">
        <color indexed="55"/>
      </bottom>
    </border>
    <border>
      <left style="medium"/>
      <right/>
      <top style="thin">
        <color indexed="22"/>
      </top>
      <bottom style="medium"/>
    </border>
    <border>
      <left/>
      <right/>
      <top style="thin">
        <color indexed="22"/>
      </top>
      <bottom style="medium"/>
    </border>
    <border>
      <left/>
      <right style="medium"/>
      <top style="thin">
        <color indexed="22"/>
      </top>
      <bottom style="medium"/>
    </border>
    <border>
      <left style="medium"/>
      <right/>
      <top style="thin">
        <color indexed="55"/>
      </top>
      <bottom style="medium"/>
    </border>
    <border>
      <left style="thin"/>
      <right>
        <color indexed="63"/>
      </right>
      <top style="thin"/>
      <bottom style="medium"/>
    </border>
    <border>
      <left>
        <color indexed="63"/>
      </left>
      <right style="medium"/>
      <top>
        <color indexed="63"/>
      </top>
      <bottom>
        <color indexed="63"/>
      </bottom>
    </border>
    <border>
      <left/>
      <right/>
      <top style="thin"/>
      <bottom/>
    </border>
    <border>
      <left>
        <color indexed="63"/>
      </left>
      <right>
        <color indexed="63"/>
      </right>
      <top>
        <color indexed="63"/>
      </top>
      <bottom style="medium"/>
    </border>
    <border>
      <left/>
      <right style="hair"/>
      <top/>
      <bottom style="medium"/>
    </border>
    <border>
      <left style="medium"/>
      <right/>
      <top/>
      <bottom style="thin">
        <color indexed="55"/>
      </bottom>
    </border>
    <border>
      <left style="medium"/>
      <right/>
      <top style="medium"/>
      <bottom style="thin">
        <color indexed="55"/>
      </bottom>
    </border>
    <border>
      <left>
        <color indexed="63"/>
      </left>
      <right>
        <color indexed="63"/>
      </right>
      <top style="medium"/>
      <bottom style="medium"/>
    </border>
    <border>
      <left style="thin"/>
      <right style="hair"/>
      <top style="thin"/>
      <bottom style="thin"/>
    </border>
    <border>
      <left style="thin"/>
      <right style="hair"/>
      <top style="thin"/>
      <bottom style="medium"/>
    </border>
    <border>
      <left style="hair"/>
      <right style="medium"/>
      <top>
        <color indexed="63"/>
      </top>
      <bottom>
        <color indexed="63"/>
      </bottom>
    </border>
    <border>
      <left style="hair"/>
      <right style="medium"/>
      <top style="thin"/>
      <bottom style="thin"/>
    </border>
    <border>
      <left style="hair"/>
      <right style="medium"/>
      <top style="medium"/>
      <bottom style="medium"/>
    </border>
    <border>
      <left style="hair"/>
      <right style="hair"/>
      <top style="thin"/>
      <bottom style="medium"/>
    </border>
    <border>
      <left style="hair"/>
      <right style="medium"/>
      <top style="medium"/>
      <bottom style="thin"/>
    </border>
    <border>
      <left>
        <color indexed="63"/>
      </left>
      <right style="thin"/>
      <top style="medium"/>
      <bottom style="thin"/>
    </border>
    <border>
      <left style="thin"/>
      <right style="medium"/>
      <top style="thin"/>
      <bottom>
        <color indexed="63"/>
      </bottom>
    </border>
    <border>
      <left style="medium"/>
      <right>
        <color indexed="63"/>
      </right>
      <top>
        <color indexed="63"/>
      </top>
      <bottom>
        <color indexed="63"/>
      </bottom>
    </border>
    <border>
      <left style="medium"/>
      <right>
        <color indexed="63"/>
      </right>
      <top style="thin"/>
      <bottom style="thin"/>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color indexed="63"/>
      </left>
      <right style="thin"/>
      <top>
        <color indexed="63"/>
      </top>
      <bottom>
        <color indexed="63"/>
      </bottom>
    </border>
    <border>
      <left style="medium"/>
      <right style="thin"/>
      <top style="medium"/>
      <bottom>
        <color indexed="63"/>
      </bottom>
    </border>
    <border>
      <left style="thin"/>
      <right>
        <color indexed="63"/>
      </right>
      <top style="medium"/>
      <bottom style="thin"/>
    </border>
    <border>
      <left style="medium"/>
      <right>
        <color indexed="63"/>
      </right>
      <top style="medium"/>
      <bottom style="thin"/>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style="thin"/>
    </border>
    <border>
      <left style="medium"/>
      <right style="thin"/>
      <top style="hair"/>
      <bottom>
        <color indexed="63"/>
      </bottom>
    </border>
    <border>
      <left style="thin"/>
      <right style="medium"/>
      <top style="hair"/>
      <bottom style="hair"/>
    </border>
    <border>
      <left style="medium"/>
      <right style="thin"/>
      <top>
        <color indexed="63"/>
      </top>
      <bottom>
        <color indexed="63"/>
      </bottom>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style="thin">
        <color indexed="55"/>
      </bottom>
    </border>
    <border>
      <left style="thin">
        <color indexed="55"/>
      </left>
      <right>
        <color indexed="63"/>
      </right>
      <top style="thin">
        <color indexed="55"/>
      </top>
      <bottom>
        <color indexed="63"/>
      </bottom>
    </border>
    <border>
      <left>
        <color indexed="63"/>
      </left>
      <right>
        <color indexed="63"/>
      </right>
      <top>
        <color indexed="63"/>
      </top>
      <bottom style="thin"/>
    </border>
    <border>
      <left>
        <color indexed="63"/>
      </left>
      <right style="medium"/>
      <top style="thin"/>
      <bottom style="medium"/>
    </border>
    <border>
      <left style="thin"/>
      <right style="medium"/>
      <top>
        <color indexed="63"/>
      </top>
      <bottom>
        <color indexed="63"/>
      </bottom>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medium"/>
    </border>
    <border>
      <left style="medium"/>
      <right style="medium"/>
      <top style="hair"/>
      <bottom style="medium"/>
    </border>
    <border>
      <left>
        <color indexed="63"/>
      </left>
      <right style="thin"/>
      <top style="thin"/>
      <bottom style="hair"/>
    </border>
    <border>
      <left style="thin"/>
      <right style="thin"/>
      <top style="thin"/>
      <bottom style="hair"/>
    </border>
    <border>
      <left style="thin"/>
      <right style="medium"/>
      <top style="thin"/>
      <bottom style="hair"/>
    </border>
    <border>
      <left style="thin"/>
      <right style="thin"/>
      <top style="hair"/>
      <bottom style="thin"/>
    </border>
    <border>
      <left>
        <color indexed="63"/>
      </left>
      <right style="thin"/>
      <top>
        <color indexed="63"/>
      </top>
      <bottom style="medium"/>
    </border>
    <border>
      <left style="medium"/>
      <right>
        <color indexed="63"/>
      </right>
      <top>
        <color indexed="63"/>
      </top>
      <bottom style="thin"/>
    </border>
    <border>
      <left style="medium"/>
      <right>
        <color indexed="63"/>
      </right>
      <top style="thin"/>
      <bottom>
        <color indexed="63"/>
      </bottom>
    </border>
    <border>
      <left style="thin"/>
      <right style="hair"/>
      <top style="medium"/>
      <bottom>
        <color indexed="63"/>
      </bottom>
    </border>
    <border>
      <left style="thin"/>
      <right style="medium"/>
      <top style="medium"/>
      <bottom>
        <color indexed="63"/>
      </bottom>
    </border>
    <border>
      <left style="thin"/>
      <right style="hair"/>
      <top style="thin"/>
      <bottom>
        <color indexed="63"/>
      </bottom>
    </border>
    <border>
      <left style="thin"/>
      <right style="hair"/>
      <top style="medium"/>
      <bottom style="medium"/>
    </border>
    <border>
      <left style="hair"/>
      <right style="hair"/>
      <top style="medium"/>
      <bottom>
        <color indexed="63"/>
      </bottom>
    </border>
    <border>
      <left>
        <color indexed="63"/>
      </left>
      <right style="hair"/>
      <top style="thin"/>
      <bottom style="thin"/>
    </border>
    <border>
      <left style="hair"/>
      <right style="hair"/>
      <top style="thin"/>
      <bottom style="thin"/>
    </border>
    <border>
      <left style="hair"/>
      <right style="hair"/>
      <top style="thin"/>
      <bottom>
        <color indexed="63"/>
      </bottom>
    </border>
    <border>
      <left style="hair"/>
      <right style="hair"/>
      <top style="medium"/>
      <bottom style="medium"/>
    </border>
    <border>
      <left style="thin"/>
      <right/>
      <top style="medium"/>
      <bottom style="thin">
        <color indexed="55"/>
      </bottom>
    </border>
    <border>
      <left style="thin"/>
      <right style="medium"/>
      <top style="medium"/>
      <bottom style="thin">
        <color indexed="55"/>
      </bottom>
    </border>
    <border>
      <left style="thin"/>
      <right/>
      <top style="thin">
        <color indexed="55"/>
      </top>
      <bottom style="thin">
        <color indexed="55"/>
      </bottom>
    </border>
    <border>
      <left style="thin"/>
      <right style="medium"/>
      <top style="thin">
        <color indexed="55"/>
      </top>
      <bottom style="thin">
        <color indexed="55"/>
      </bottom>
    </border>
    <border>
      <left style="thin"/>
      <right/>
      <top style="thin">
        <color indexed="55"/>
      </top>
      <bottom style="medium"/>
    </border>
    <border>
      <left style="thin"/>
      <right style="medium"/>
      <top style="thin">
        <color indexed="55"/>
      </top>
      <bottom style="medium"/>
    </border>
    <border>
      <left style="medium"/>
      <right/>
      <top style="medium"/>
      <bottom style="thin">
        <color indexed="22"/>
      </bottom>
    </border>
    <border>
      <left/>
      <right/>
      <top style="medium"/>
      <bottom style="thin">
        <color indexed="22"/>
      </bottom>
    </border>
    <border>
      <left/>
      <right style="medium"/>
      <top style="medium"/>
      <bottom style="thin">
        <color indexed="22"/>
      </bottom>
    </border>
    <border>
      <left>
        <color indexed="63"/>
      </left>
      <right style="medium"/>
      <top style="medium"/>
      <bottom>
        <color indexed="63"/>
      </bottom>
    </border>
    <border>
      <left style="medium"/>
      <right>
        <color indexed="63"/>
      </right>
      <top style="thin"/>
      <bottom style="medium"/>
    </border>
    <border>
      <left style="medium"/>
      <right/>
      <top/>
      <bottom style="thin">
        <color indexed="22"/>
      </bottom>
    </border>
    <border>
      <left/>
      <right/>
      <top/>
      <bottom style="thin">
        <color indexed="22"/>
      </bottom>
    </border>
    <border>
      <left/>
      <right style="medium"/>
      <top/>
      <bottom style="thin">
        <color indexed="22"/>
      </bottom>
    </border>
    <border>
      <left style="hair"/>
      <right style="hair"/>
      <top>
        <color indexed="63"/>
      </top>
      <bottom style="thin"/>
    </border>
    <border>
      <left>
        <color indexed="63"/>
      </left>
      <right style="hair"/>
      <top style="medium"/>
      <bottom style="thin"/>
    </border>
    <border>
      <left>
        <color indexed="63"/>
      </left>
      <right style="hair"/>
      <top style="medium"/>
      <bottom>
        <color indexed="63"/>
      </bottom>
    </border>
    <border>
      <left>
        <color indexed="63"/>
      </left>
      <right style="hair"/>
      <top>
        <color indexed="63"/>
      </top>
      <bottom style="thin"/>
    </border>
    <border>
      <left style="hair"/>
      <right style="medium"/>
      <top style="medium"/>
      <bottom>
        <color indexed="63"/>
      </bottom>
    </border>
    <border>
      <left style="hair"/>
      <right style="medium"/>
      <top>
        <color indexed="63"/>
      </top>
      <bottom style="medium"/>
    </border>
    <border>
      <left style="thin"/>
      <right style="hair"/>
      <top style="medium"/>
      <bottom style="thin"/>
    </border>
    <border>
      <left style="medium"/>
      <right style="medium"/>
      <top>
        <color indexed="63"/>
      </top>
      <bottom>
        <color indexed="63"/>
      </bottom>
    </border>
    <border>
      <left>
        <color indexed="63"/>
      </left>
      <right>
        <color indexed="63"/>
      </right>
      <top style="thin"/>
      <bottom style="medium"/>
    </border>
    <border>
      <left style="medium"/>
      <right>
        <color indexed="63"/>
      </right>
      <top style="thin"/>
      <bottom style="hair"/>
    </border>
    <border>
      <left>
        <color indexed="63"/>
      </left>
      <right style="medium"/>
      <top style="thin"/>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6" fillId="0" borderId="0" applyNumberFormat="0" applyFill="0" applyBorder="0" applyAlignment="0" applyProtection="0"/>
    <xf numFmtId="0" fontId="57" fillId="20" borderId="0" applyNumberFormat="0" applyBorder="0" applyAlignment="0" applyProtection="0"/>
    <xf numFmtId="0" fontId="5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2" borderId="0" applyNumberFormat="0" applyBorder="0" applyAlignment="0" applyProtection="0"/>
    <xf numFmtId="0" fontId="4" fillId="0" borderId="0">
      <alignment/>
      <protection/>
    </xf>
    <xf numFmtId="0" fontId="2" fillId="0" borderId="0">
      <alignment/>
      <protection/>
    </xf>
    <xf numFmtId="0" fontId="3" fillId="0" borderId="0">
      <alignment/>
      <protection/>
    </xf>
    <xf numFmtId="0" fontId="2" fillId="0" borderId="0">
      <alignment/>
      <protection/>
    </xf>
    <xf numFmtId="0" fontId="64"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8" applyNumberFormat="0" applyAlignment="0" applyProtection="0"/>
    <xf numFmtId="0" fontId="69" fillId="26" borderId="8" applyNumberFormat="0" applyAlignment="0" applyProtection="0"/>
    <xf numFmtId="0" fontId="70" fillId="26" borderId="9" applyNumberFormat="0" applyAlignment="0" applyProtection="0"/>
    <xf numFmtId="0" fontId="71" fillId="0" borderId="0" applyNumberFormat="0" applyFill="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cellStyleXfs>
  <cellXfs count="1192">
    <xf numFmtId="0" fontId="0" fillId="0" borderId="0" xfId="0" applyFont="1" applyAlignment="1">
      <alignment/>
    </xf>
    <xf numFmtId="0" fontId="4" fillId="0" borderId="0" xfId="47">
      <alignment/>
      <protection/>
    </xf>
    <xf numFmtId="0" fontId="4" fillId="0" borderId="0" xfId="47" applyAlignment="1" applyProtection="1">
      <alignment vertical="center"/>
      <protection locked="0"/>
    </xf>
    <xf numFmtId="0" fontId="4" fillId="0" borderId="0" xfId="47" applyAlignment="1">
      <alignment vertical="center"/>
      <protection/>
    </xf>
    <xf numFmtId="0" fontId="4" fillId="0" borderId="0" xfId="47" applyProtection="1">
      <alignment/>
      <protection locked="0"/>
    </xf>
    <xf numFmtId="0" fontId="5" fillId="0" borderId="0" xfId="47" applyFont="1" applyAlignment="1" applyProtection="1">
      <alignment vertical="center"/>
      <protection locked="0"/>
    </xf>
    <xf numFmtId="0" fontId="5" fillId="0" borderId="0" xfId="47" applyFont="1" applyAlignment="1">
      <alignment vertical="center"/>
      <protection/>
    </xf>
    <xf numFmtId="0" fontId="5" fillId="0" borderId="0" xfId="47" applyFont="1" applyAlignment="1">
      <alignment horizontal="center" vertical="center"/>
      <protection/>
    </xf>
    <xf numFmtId="0" fontId="5" fillId="0" borderId="0" xfId="47" applyFont="1" applyBorder="1" applyAlignment="1" applyProtection="1">
      <alignment vertical="center"/>
      <protection locked="0"/>
    </xf>
    <xf numFmtId="49" fontId="5" fillId="0" borderId="0" xfId="47" applyNumberFormat="1" applyFont="1" applyAlignment="1" applyProtection="1">
      <alignment vertical="center"/>
      <protection locked="0"/>
    </xf>
    <xf numFmtId="49" fontId="5" fillId="0" borderId="0" xfId="47" applyNumberFormat="1" applyFont="1" applyAlignment="1">
      <alignment vertical="center"/>
      <protection/>
    </xf>
    <xf numFmtId="0" fontId="7" fillId="0" borderId="0" xfId="47" applyFont="1" applyAlignment="1" applyProtection="1">
      <alignment vertical="center"/>
      <protection locked="0"/>
    </xf>
    <xf numFmtId="0" fontId="6" fillId="0" borderId="0" xfId="47" applyFont="1" applyAlignment="1" applyProtection="1">
      <alignment vertical="center"/>
      <protection locked="0"/>
    </xf>
    <xf numFmtId="0" fontId="6" fillId="0" borderId="0" xfId="47" applyFont="1" applyAlignment="1" applyProtection="1">
      <alignment horizontal="right" vertical="center"/>
      <protection locked="0"/>
    </xf>
    <xf numFmtId="0" fontId="6" fillId="0" borderId="10" xfId="47" applyFont="1" applyBorder="1" applyAlignment="1" applyProtection="1">
      <alignment horizontal="center" vertical="center" wrapText="1"/>
      <protection locked="0"/>
    </xf>
    <xf numFmtId="49" fontId="6" fillId="0" borderId="0" xfId="47" applyNumberFormat="1" applyFont="1" applyAlignment="1" applyProtection="1">
      <alignment vertical="center"/>
      <protection locked="0"/>
    </xf>
    <xf numFmtId="0" fontId="6" fillId="0" borderId="0" xfId="47" applyFont="1" applyAlignment="1">
      <alignment vertical="center"/>
      <protection/>
    </xf>
    <xf numFmtId="0" fontId="6" fillId="0" borderId="0" xfId="47" applyFont="1" applyAlignment="1" applyProtection="1">
      <alignment vertical="center"/>
      <protection locked="0"/>
    </xf>
    <xf numFmtId="0" fontId="6" fillId="0" borderId="0" xfId="47" applyFont="1" applyAlignment="1">
      <alignment vertical="center"/>
      <protection/>
    </xf>
    <xf numFmtId="0" fontId="6" fillId="0" borderId="0" xfId="47" applyFont="1" applyAlignment="1">
      <alignment horizontal="center" vertical="center"/>
      <protection/>
    </xf>
    <xf numFmtId="49" fontId="6" fillId="0" borderId="0" xfId="47" applyNumberFormat="1" applyFont="1" applyAlignment="1" applyProtection="1">
      <alignment vertical="center"/>
      <protection locked="0"/>
    </xf>
    <xf numFmtId="49" fontId="6" fillId="0" borderId="0" xfId="47" applyNumberFormat="1" applyFont="1" applyAlignment="1">
      <alignment vertical="center"/>
      <protection/>
    </xf>
    <xf numFmtId="0" fontId="7" fillId="0" borderId="0" xfId="47" applyFont="1" applyAlignment="1" applyProtection="1">
      <alignment vertical="center"/>
      <protection locked="0"/>
    </xf>
    <xf numFmtId="0" fontId="6" fillId="0" borderId="0" xfId="47" applyFont="1" applyAlignment="1" applyProtection="1">
      <alignment horizontal="right" vertical="center"/>
      <protection locked="0"/>
    </xf>
    <xf numFmtId="0" fontId="9" fillId="0" borderId="0" xfId="47" applyFont="1" applyAlignment="1" applyProtection="1">
      <alignment vertical="center"/>
      <protection locked="0"/>
    </xf>
    <xf numFmtId="0" fontId="8" fillId="0" borderId="0" xfId="47" applyFont="1" applyAlignment="1" applyProtection="1">
      <alignment vertical="center"/>
      <protection locked="0"/>
    </xf>
    <xf numFmtId="0" fontId="9" fillId="0" borderId="0" xfId="47" applyFont="1" applyAlignment="1" applyProtection="1">
      <alignment vertical="center"/>
      <protection locked="0"/>
    </xf>
    <xf numFmtId="0" fontId="9" fillId="0" borderId="0" xfId="47" applyFont="1" applyAlignment="1">
      <alignment vertical="center"/>
      <protection/>
    </xf>
    <xf numFmtId="0" fontId="6" fillId="0" borderId="0" xfId="47" applyFont="1" applyAlignment="1" applyProtection="1">
      <alignment horizontal="center" vertical="center"/>
      <protection locked="0"/>
    </xf>
    <xf numFmtId="0" fontId="6" fillId="0" borderId="0" xfId="47" applyFont="1" applyAlignment="1">
      <alignment horizontal="center" vertical="center"/>
      <protection/>
    </xf>
    <xf numFmtId="0" fontId="6" fillId="0" borderId="0" xfId="47" applyFont="1" applyBorder="1" applyAlignment="1" applyProtection="1">
      <alignment vertical="center" wrapText="1"/>
      <protection locked="0"/>
    </xf>
    <xf numFmtId="0" fontId="6" fillId="0" borderId="0" xfId="47" applyFont="1" applyBorder="1" applyAlignment="1">
      <alignment vertical="center" wrapText="1"/>
      <protection/>
    </xf>
    <xf numFmtId="0" fontId="6" fillId="0" borderId="0" xfId="47" applyFont="1" applyBorder="1" applyAlignment="1" applyProtection="1">
      <alignment vertical="center"/>
      <protection locked="0"/>
    </xf>
    <xf numFmtId="0" fontId="6" fillId="0" borderId="0" xfId="47" applyFont="1">
      <alignment/>
      <protection/>
    </xf>
    <xf numFmtId="0" fontId="8" fillId="0" borderId="0" xfId="47" applyFont="1">
      <alignment/>
      <protection/>
    </xf>
    <xf numFmtId="0" fontId="6" fillId="0" borderId="0" xfId="47" applyFont="1" applyProtection="1">
      <alignment/>
      <protection locked="0"/>
    </xf>
    <xf numFmtId="0" fontId="8" fillId="0" borderId="11" xfId="47" applyFont="1" applyBorder="1" applyAlignment="1" applyProtection="1">
      <alignment horizontal="center" vertical="center" wrapText="1"/>
      <protection locked="0"/>
    </xf>
    <xf numFmtId="0" fontId="8" fillId="0" borderId="12" xfId="47" applyFont="1" applyBorder="1" applyAlignment="1" applyProtection="1">
      <alignment horizontal="center" vertical="center" wrapText="1"/>
      <protection locked="0"/>
    </xf>
    <xf numFmtId="0" fontId="8" fillId="0" borderId="13" xfId="47" applyFont="1" applyBorder="1" applyAlignment="1" applyProtection="1">
      <alignment horizontal="center" vertical="center" wrapText="1"/>
      <protection locked="0"/>
    </xf>
    <xf numFmtId="0" fontId="8" fillId="0" borderId="14" xfId="47" applyFont="1" applyBorder="1" applyAlignment="1" applyProtection="1">
      <alignment horizontal="center" vertical="center" wrapText="1"/>
      <protection locked="0"/>
    </xf>
    <xf numFmtId="0" fontId="6" fillId="0" borderId="15" xfId="47" applyFont="1" applyBorder="1" applyAlignment="1" applyProtection="1">
      <alignment vertical="center" wrapText="1"/>
      <protection locked="0"/>
    </xf>
    <xf numFmtId="0" fontId="6" fillId="0" borderId="16" xfId="47" applyFont="1" applyBorder="1" applyAlignment="1" applyProtection="1">
      <alignment horizontal="left" vertical="center" wrapText="1"/>
      <protection locked="0"/>
    </xf>
    <xf numFmtId="0" fontId="20" fillId="0" borderId="0" xfId="47" applyFont="1" applyAlignment="1" applyProtection="1">
      <alignment vertical="center"/>
      <protection locked="0"/>
    </xf>
    <xf numFmtId="0" fontId="47" fillId="0" borderId="0" xfId="47" applyFont="1" applyAlignment="1" applyProtection="1">
      <alignment vertical="center"/>
      <protection locked="0"/>
    </xf>
    <xf numFmtId="0" fontId="8" fillId="0" borderId="0" xfId="47" applyFont="1" applyAlignment="1" applyProtection="1">
      <alignment horizontal="justify" vertical="center"/>
      <protection locked="0"/>
    </xf>
    <xf numFmtId="0" fontId="6" fillId="0" borderId="17" xfId="47" applyFont="1" applyFill="1" applyBorder="1" applyAlignment="1" applyProtection="1">
      <alignment horizontal="center" vertical="center" wrapText="1"/>
      <protection locked="0"/>
    </xf>
    <xf numFmtId="0" fontId="8" fillId="0" borderId="0" xfId="47" applyFont="1" applyAlignment="1">
      <alignment vertical="center"/>
      <protection/>
    </xf>
    <xf numFmtId="0" fontId="6" fillId="0" borderId="0" xfId="47" applyFont="1" applyFill="1" applyAlignment="1" applyProtection="1">
      <alignment vertical="center"/>
      <protection locked="0"/>
    </xf>
    <xf numFmtId="0" fontId="7" fillId="0" borderId="0" xfId="47" applyFont="1" applyFill="1" applyAlignment="1" applyProtection="1">
      <alignment vertical="center"/>
      <protection locked="0"/>
    </xf>
    <xf numFmtId="0" fontId="19" fillId="0" borderId="0" xfId="47" applyFont="1" applyAlignment="1" applyProtection="1">
      <alignment horizontal="right" vertical="center"/>
      <protection locked="0"/>
    </xf>
    <xf numFmtId="0" fontId="6" fillId="0" borderId="0" xfId="47" applyFont="1" applyBorder="1" applyProtection="1">
      <alignment/>
      <protection locked="0"/>
    </xf>
    <xf numFmtId="0" fontId="6" fillId="0" borderId="0" xfId="47" applyFont="1" applyBorder="1" applyAlignment="1" applyProtection="1">
      <alignment horizontal="justify" vertical="center" wrapText="1"/>
      <protection locked="0"/>
    </xf>
    <xf numFmtId="0" fontId="7" fillId="0" borderId="0" xfId="47" applyFont="1" applyProtection="1">
      <alignment/>
      <protection locked="0"/>
    </xf>
    <xf numFmtId="0" fontId="6" fillId="0" borderId="18" xfId="47" applyFont="1" applyBorder="1" applyAlignment="1" applyProtection="1">
      <alignment horizontal="center" vertical="center" wrapText="1"/>
      <protection locked="0"/>
    </xf>
    <xf numFmtId="0" fontId="6" fillId="0" borderId="0" xfId="47" applyFont="1" applyFill="1" applyAlignment="1" applyProtection="1">
      <alignment horizontal="left" vertical="center"/>
      <protection locked="0"/>
    </xf>
    <xf numFmtId="0" fontId="6" fillId="0" borderId="16" xfId="47" applyFont="1" applyBorder="1" applyAlignment="1" applyProtection="1">
      <alignment horizontal="center" vertical="center" wrapText="1"/>
      <protection locked="0"/>
    </xf>
    <xf numFmtId="0" fontId="6" fillId="0" borderId="0" xfId="47" applyFont="1" applyBorder="1" applyAlignment="1" applyProtection="1">
      <alignment horizontal="left" vertical="center" wrapText="1"/>
      <protection locked="0"/>
    </xf>
    <xf numFmtId="0" fontId="7" fillId="0" borderId="0" xfId="47" applyFont="1" applyBorder="1" applyAlignment="1" applyProtection="1">
      <alignment horizontal="justify" vertical="center"/>
      <protection locked="0"/>
    </xf>
    <xf numFmtId="0" fontId="6" fillId="0" borderId="0" xfId="47" applyFont="1" applyBorder="1" applyAlignment="1" applyProtection="1">
      <alignment horizontal="left" vertical="center"/>
      <protection locked="0"/>
    </xf>
    <xf numFmtId="0" fontId="6" fillId="0" borderId="0" xfId="47" applyFont="1" applyBorder="1" applyAlignment="1">
      <alignment vertical="center"/>
      <protection/>
    </xf>
    <xf numFmtId="0" fontId="6" fillId="0" borderId="0" xfId="47" applyFont="1" applyBorder="1" applyAlignment="1">
      <alignment horizontal="left" vertical="center"/>
      <protection/>
    </xf>
    <xf numFmtId="0" fontId="6" fillId="0" borderId="0" xfId="47" applyFont="1" applyAlignment="1">
      <alignment horizontal="left" vertical="center"/>
      <protection/>
    </xf>
    <xf numFmtId="4" fontId="6" fillId="0" borderId="0" xfId="47" applyNumberFormat="1" applyFont="1" applyAlignment="1" applyProtection="1">
      <alignment vertical="center"/>
      <protection locked="0"/>
    </xf>
    <xf numFmtId="4" fontId="6" fillId="0" borderId="0" xfId="47" applyNumberFormat="1" applyFont="1" applyAlignment="1">
      <alignment vertical="center"/>
      <protection/>
    </xf>
    <xf numFmtId="4" fontId="6" fillId="0" borderId="0" xfId="47" applyNumberFormat="1" applyFont="1" applyAlignment="1" applyProtection="1">
      <alignment horizontal="right" vertical="center"/>
      <protection locked="0"/>
    </xf>
    <xf numFmtId="0" fontId="7" fillId="0" borderId="0" xfId="47" applyFont="1" applyAlignment="1" applyProtection="1">
      <alignment/>
      <protection locked="0"/>
    </xf>
    <xf numFmtId="4" fontId="6" fillId="0" borderId="0" xfId="47" applyNumberFormat="1" applyFont="1" applyProtection="1">
      <alignment/>
      <protection locked="0"/>
    </xf>
    <xf numFmtId="4" fontId="6" fillId="0" borderId="0" xfId="47" applyNumberFormat="1" applyFont="1" applyAlignment="1" applyProtection="1">
      <alignment horizontal="right"/>
      <protection locked="0"/>
    </xf>
    <xf numFmtId="4" fontId="6" fillId="0" borderId="19" xfId="47" applyNumberFormat="1" applyFont="1" applyBorder="1" applyAlignment="1" applyProtection="1">
      <alignment vertical="center"/>
      <protection locked="0"/>
    </xf>
    <xf numFmtId="4" fontId="6" fillId="0" borderId="0" xfId="47" applyNumberFormat="1" applyFont="1">
      <alignment/>
      <protection/>
    </xf>
    <xf numFmtId="4" fontId="12" fillId="0" borderId="0" xfId="47" applyNumberFormat="1" applyFont="1" applyBorder="1" applyAlignment="1" applyProtection="1">
      <alignment horizontal="right" vertical="top" wrapText="1"/>
      <protection locked="0"/>
    </xf>
    <xf numFmtId="0" fontId="12" fillId="0" borderId="0" xfId="47" applyFont="1" applyAlignment="1">
      <alignment horizontal="right" vertical="top" wrapText="1"/>
      <protection/>
    </xf>
    <xf numFmtId="0" fontId="12" fillId="0" borderId="0" xfId="47" applyFont="1" applyBorder="1" applyAlignment="1">
      <alignment horizontal="right" vertical="top" wrapText="1"/>
      <protection/>
    </xf>
    <xf numFmtId="0" fontId="12" fillId="0" borderId="0" xfId="47" applyFont="1" applyBorder="1" applyAlignment="1">
      <alignment vertical="top" wrapText="1"/>
      <protection/>
    </xf>
    <xf numFmtId="0" fontId="48" fillId="0" borderId="20" xfId="47" applyFont="1" applyBorder="1" applyAlignment="1" applyProtection="1">
      <alignment horizontal="left" vertical="center" wrapText="1"/>
      <protection locked="0"/>
    </xf>
    <xf numFmtId="0" fontId="12" fillId="0" borderId="0" xfId="47" applyFont="1" applyAlignment="1">
      <alignment vertical="top" wrapText="1"/>
      <protection/>
    </xf>
    <xf numFmtId="0" fontId="6" fillId="0" borderId="0" xfId="47" applyFont="1" applyFill="1" applyBorder="1" applyProtection="1">
      <alignment/>
      <protection locked="0"/>
    </xf>
    <xf numFmtId="4" fontId="6" fillId="0" borderId="0" xfId="47" applyNumberFormat="1" applyFont="1" applyFill="1" applyBorder="1" applyProtection="1">
      <alignment/>
      <protection locked="0"/>
    </xf>
    <xf numFmtId="0" fontId="6" fillId="0" borderId="0" xfId="47" applyFont="1" applyFill="1" applyBorder="1">
      <alignment/>
      <protection/>
    </xf>
    <xf numFmtId="0" fontId="47" fillId="0" borderId="0" xfId="47" applyFont="1" applyFill="1" applyBorder="1" applyAlignment="1">
      <alignment vertical="top" wrapText="1"/>
      <protection/>
    </xf>
    <xf numFmtId="0" fontId="47" fillId="0" borderId="0" xfId="47" applyFont="1" applyFill="1" applyBorder="1" applyAlignment="1">
      <alignment horizontal="center" vertical="top" wrapText="1"/>
      <protection/>
    </xf>
    <xf numFmtId="0" fontId="47" fillId="0" borderId="0" xfId="47" applyFont="1" applyFill="1" applyBorder="1" applyAlignment="1">
      <alignment horizontal="justify" vertical="top" wrapText="1"/>
      <protection/>
    </xf>
    <xf numFmtId="4" fontId="6" fillId="0" borderId="0" xfId="47" applyNumberFormat="1" applyFont="1" applyFill="1" applyBorder="1">
      <alignment/>
      <protection/>
    </xf>
    <xf numFmtId="4" fontId="12" fillId="0" borderId="0" xfId="47" applyNumberFormat="1" applyFont="1" applyBorder="1" applyAlignment="1" applyProtection="1">
      <alignment horizontal="right" vertical="center" wrapText="1"/>
      <protection locked="0"/>
    </xf>
    <xf numFmtId="0" fontId="6" fillId="0" borderId="12" xfId="47" applyFont="1" applyBorder="1" applyAlignment="1" applyProtection="1">
      <alignment horizontal="center" vertical="center"/>
      <protection locked="0"/>
    </xf>
    <xf numFmtId="0" fontId="6" fillId="0" borderId="21" xfId="47" applyFont="1" applyBorder="1" applyAlignment="1" applyProtection="1">
      <alignment horizontal="center" vertical="center"/>
      <protection locked="0"/>
    </xf>
    <xf numFmtId="0" fontId="6" fillId="0" borderId="22" xfId="47" applyFont="1" applyBorder="1" applyAlignment="1" applyProtection="1">
      <alignment horizontal="center" vertical="center"/>
      <protection locked="0"/>
    </xf>
    <xf numFmtId="4" fontId="6" fillId="0" borderId="13" xfId="47" applyNumberFormat="1" applyFont="1" applyBorder="1" applyAlignment="1" applyProtection="1">
      <alignment horizontal="center" vertical="center"/>
      <protection locked="0"/>
    </xf>
    <xf numFmtId="4" fontId="6" fillId="0" borderId="14" xfId="47" applyNumberFormat="1" applyFont="1" applyBorder="1" applyAlignment="1" applyProtection="1">
      <alignment horizontal="center" vertical="center"/>
      <protection locked="0"/>
    </xf>
    <xf numFmtId="0" fontId="12" fillId="0" borderId="0" xfId="47" applyFont="1" applyBorder="1" applyAlignment="1" applyProtection="1">
      <alignment vertical="center" wrapText="1"/>
      <protection locked="0"/>
    </xf>
    <xf numFmtId="0" fontId="12" fillId="0" borderId="0" xfId="47" applyFont="1" applyBorder="1" applyAlignment="1" applyProtection="1">
      <alignment horizontal="right" vertical="center" wrapText="1"/>
      <protection locked="0"/>
    </xf>
    <xf numFmtId="0" fontId="6" fillId="0" borderId="0" xfId="47" applyFont="1" applyFill="1" applyBorder="1" applyAlignment="1" applyProtection="1">
      <alignment vertical="center"/>
      <protection locked="0"/>
    </xf>
    <xf numFmtId="0" fontId="72" fillId="0" borderId="0" xfId="47" applyFont="1" applyAlignment="1">
      <alignment vertical="center"/>
      <protection/>
    </xf>
    <xf numFmtId="4" fontId="73" fillId="0" borderId="0" xfId="47" applyNumberFormat="1" applyFont="1" applyAlignment="1">
      <alignment vertical="center"/>
      <protection/>
    </xf>
    <xf numFmtId="0" fontId="6" fillId="0" borderId="0" xfId="47" applyFont="1" applyProtection="1">
      <alignment/>
      <protection/>
    </xf>
    <xf numFmtId="4" fontId="6" fillId="0" borderId="0" xfId="47" applyNumberFormat="1" applyFont="1" applyProtection="1">
      <alignment/>
      <protection/>
    </xf>
    <xf numFmtId="0" fontId="7" fillId="0" borderId="0" xfId="47" applyFont="1" applyProtection="1">
      <alignment/>
      <protection/>
    </xf>
    <xf numFmtId="4" fontId="12" fillId="0" borderId="0" xfId="47" applyNumberFormat="1" applyFont="1" applyBorder="1" applyAlignment="1" applyProtection="1">
      <alignment horizontal="right" vertical="top" wrapText="1"/>
      <protection/>
    </xf>
    <xf numFmtId="0" fontId="12" fillId="0" borderId="0" xfId="47" applyFont="1" applyBorder="1" applyAlignment="1" applyProtection="1">
      <alignment vertical="top" wrapText="1"/>
      <protection/>
    </xf>
    <xf numFmtId="0" fontId="12" fillId="0" borderId="0" xfId="47" applyFont="1" applyBorder="1" applyAlignment="1" applyProtection="1">
      <alignment horizontal="right" vertical="top" wrapText="1"/>
      <protection/>
    </xf>
    <xf numFmtId="0" fontId="6" fillId="0" borderId="0" xfId="47" applyFont="1" applyFill="1" applyBorder="1" applyProtection="1">
      <alignment/>
      <protection/>
    </xf>
    <xf numFmtId="0" fontId="47" fillId="0" borderId="0" xfId="47" applyFont="1" applyFill="1" applyBorder="1" applyAlignment="1" applyProtection="1">
      <alignment vertical="top" wrapText="1"/>
      <protection/>
    </xf>
    <xf numFmtId="0" fontId="47" fillId="0" borderId="0" xfId="47" applyFont="1" applyFill="1" applyBorder="1" applyAlignment="1" applyProtection="1">
      <alignment horizontal="center" vertical="top" wrapText="1"/>
      <protection/>
    </xf>
    <xf numFmtId="0" fontId="47" fillId="0" borderId="0" xfId="47" applyFont="1" applyFill="1" applyBorder="1" applyAlignment="1" applyProtection="1">
      <alignment horizontal="justify" vertical="top" wrapText="1"/>
      <protection/>
    </xf>
    <xf numFmtId="4" fontId="6" fillId="0" borderId="0" xfId="47" applyNumberFormat="1" applyFont="1" applyFill="1" applyBorder="1" applyProtection="1">
      <alignment/>
      <protection/>
    </xf>
    <xf numFmtId="0" fontId="72" fillId="0" borderId="0" xfId="47" applyFont="1" applyFill="1" applyBorder="1" applyProtection="1">
      <alignment/>
      <protection/>
    </xf>
    <xf numFmtId="0" fontId="73" fillId="0" borderId="0" xfId="47" applyFont="1" applyFill="1" applyBorder="1" applyProtection="1">
      <alignment/>
      <protection/>
    </xf>
    <xf numFmtId="0" fontId="7" fillId="0" borderId="0" xfId="47" applyFont="1">
      <alignment/>
      <protection/>
    </xf>
    <xf numFmtId="4" fontId="12" fillId="0" borderId="0" xfId="47" applyNumberFormat="1" applyFont="1" applyBorder="1" applyAlignment="1">
      <alignment horizontal="right" vertical="top" wrapText="1"/>
      <protection/>
    </xf>
    <xf numFmtId="0" fontId="0" fillId="0" borderId="0" xfId="0" applyAlignment="1">
      <alignment/>
    </xf>
    <xf numFmtId="0" fontId="72" fillId="0" borderId="0" xfId="47" applyFont="1" applyAlignment="1" applyProtection="1">
      <alignment vertical="center"/>
      <protection locked="0"/>
    </xf>
    <xf numFmtId="0" fontId="6" fillId="0" borderId="23" xfId="47" applyFont="1" applyFill="1" applyBorder="1" applyAlignment="1" applyProtection="1">
      <alignment horizontal="left" vertical="center"/>
      <protection locked="0"/>
    </xf>
    <xf numFmtId="0" fontId="6" fillId="0" borderId="24" xfId="47" applyFont="1" applyBorder="1" applyAlignment="1" applyProtection="1">
      <alignment horizontal="center" vertical="center" wrapText="1"/>
      <protection locked="0"/>
    </xf>
    <xf numFmtId="0" fontId="6" fillId="0" borderId="25" xfId="47" applyFont="1" applyFill="1" applyBorder="1" applyAlignment="1" applyProtection="1">
      <alignment vertical="center" wrapText="1"/>
      <protection locked="0"/>
    </xf>
    <xf numFmtId="0" fontId="74" fillId="0" borderId="0" xfId="47" applyFont="1" applyAlignment="1" applyProtection="1">
      <alignment horizontal="left" vertical="center"/>
      <protection locked="0"/>
    </xf>
    <xf numFmtId="0" fontId="6" fillId="0" borderId="23" xfId="47" applyFont="1" applyBorder="1" applyAlignment="1" applyProtection="1">
      <alignment horizontal="center" vertical="center" wrapText="1"/>
      <protection locked="0"/>
    </xf>
    <xf numFmtId="0" fontId="6" fillId="0" borderId="26" xfId="47" applyFont="1" applyBorder="1" applyAlignment="1" applyProtection="1">
      <alignment horizontal="center" vertical="center" wrapText="1"/>
      <protection locked="0"/>
    </xf>
    <xf numFmtId="0" fontId="8" fillId="0" borderId="0" xfId="47" applyFont="1" applyBorder="1" applyAlignment="1" applyProtection="1">
      <alignment vertical="center"/>
      <protection locked="0"/>
    </xf>
    <xf numFmtId="0" fontId="6" fillId="0" borderId="27" xfId="47" applyFont="1" applyBorder="1" applyAlignment="1" applyProtection="1">
      <alignment horizontal="center" vertical="center" wrapText="1"/>
      <protection locked="0"/>
    </xf>
    <xf numFmtId="0" fontId="8" fillId="0" borderId="28" xfId="47" applyFont="1" applyBorder="1" applyAlignment="1" applyProtection="1">
      <alignment horizontal="center" vertical="center" wrapText="1"/>
      <protection locked="0"/>
    </xf>
    <xf numFmtId="0" fontId="6" fillId="0" borderId="24" xfId="47" applyFont="1" applyFill="1" applyBorder="1" applyAlignment="1" applyProtection="1">
      <alignment vertical="center"/>
      <protection locked="0"/>
    </xf>
    <xf numFmtId="0" fontId="6" fillId="0" borderId="29" xfId="47" applyFont="1" applyFill="1" applyBorder="1" applyAlignment="1" applyProtection="1">
      <alignment vertical="center" wrapText="1"/>
      <protection locked="0"/>
    </xf>
    <xf numFmtId="0" fontId="6" fillId="0" borderId="30" xfId="47" applyFont="1" applyFill="1" applyBorder="1" applyAlignment="1" applyProtection="1">
      <alignment vertical="center" wrapText="1"/>
      <protection locked="0"/>
    </xf>
    <xf numFmtId="0" fontId="6" fillId="0" borderId="31" xfId="47" applyFont="1" applyFill="1" applyBorder="1" applyAlignment="1" applyProtection="1">
      <alignment vertical="center" wrapText="1"/>
      <protection locked="0"/>
    </xf>
    <xf numFmtId="0" fontId="6" fillId="0" borderId="32" xfId="47" applyFont="1" applyFill="1" applyBorder="1" applyAlignment="1" applyProtection="1">
      <alignment horizontal="center" vertical="center" wrapText="1"/>
      <protection locked="0"/>
    </xf>
    <xf numFmtId="0" fontId="6" fillId="0" borderId="32" xfId="47" applyFont="1" applyBorder="1" applyAlignment="1">
      <alignment horizontal="center" vertical="center"/>
      <protection/>
    </xf>
    <xf numFmtId="0" fontId="6" fillId="0" borderId="10" xfId="47" applyFont="1" applyFill="1" applyBorder="1" applyAlignment="1" applyProtection="1">
      <alignment horizontal="center" vertical="center" wrapText="1"/>
      <protection locked="0"/>
    </xf>
    <xf numFmtId="0" fontId="8" fillId="0" borderId="33" xfId="47" applyFont="1" applyBorder="1" applyAlignment="1" applyProtection="1">
      <alignment horizontal="center" vertical="center" wrapText="1"/>
      <protection locked="0"/>
    </xf>
    <xf numFmtId="0" fontId="6" fillId="0" borderId="34" xfId="47" applyFont="1" applyBorder="1" applyAlignment="1" applyProtection="1">
      <alignment horizontal="center" vertical="center" wrapText="1"/>
      <protection locked="0"/>
    </xf>
    <xf numFmtId="0" fontId="6" fillId="0" borderId="35" xfId="47" applyFont="1" applyFill="1" applyBorder="1" applyAlignment="1" applyProtection="1">
      <alignment horizontal="center" vertical="center" wrapText="1"/>
      <protection locked="0"/>
    </xf>
    <xf numFmtId="0" fontId="6" fillId="0" borderId="0" xfId="47" applyFont="1" applyFill="1" applyBorder="1" applyAlignment="1">
      <alignment vertical="center"/>
      <protection/>
    </xf>
    <xf numFmtId="0" fontId="0" fillId="0" borderId="0" xfId="0" applyAlignment="1">
      <alignment vertical="center"/>
    </xf>
    <xf numFmtId="0" fontId="22" fillId="0" borderId="0" xfId="47" applyFont="1" applyAlignment="1" applyProtection="1">
      <alignment vertical="center"/>
      <protection locked="0"/>
    </xf>
    <xf numFmtId="0" fontId="55" fillId="0" borderId="0" xfId="0" applyFont="1" applyAlignment="1">
      <alignment vertical="center"/>
    </xf>
    <xf numFmtId="0" fontId="0" fillId="0" borderId="0" xfId="0" applyAlignment="1">
      <alignment horizontal="center" vertical="center"/>
    </xf>
    <xf numFmtId="0" fontId="74" fillId="0" borderId="0" xfId="0" applyFont="1" applyAlignment="1">
      <alignment vertical="center"/>
    </xf>
    <xf numFmtId="0" fontId="75" fillId="0" borderId="0" xfId="0" applyFont="1" applyAlignment="1">
      <alignment vertical="center"/>
    </xf>
    <xf numFmtId="0" fontId="76" fillId="0" borderId="0" xfId="0" applyFont="1" applyAlignment="1">
      <alignment vertical="center"/>
    </xf>
    <xf numFmtId="0" fontId="72" fillId="0" borderId="0" xfId="47" applyFont="1" applyAlignment="1">
      <alignment horizontal="center" vertical="center"/>
      <protection/>
    </xf>
    <xf numFmtId="0" fontId="76" fillId="0" borderId="0" xfId="0" applyFont="1" applyFill="1" applyAlignment="1">
      <alignment vertical="center"/>
    </xf>
    <xf numFmtId="0" fontId="6" fillId="0" borderId="0" xfId="47" applyFont="1" applyBorder="1" applyAlignment="1" applyProtection="1">
      <alignment horizontal="center" vertical="center"/>
      <protection locked="0"/>
    </xf>
    <xf numFmtId="4" fontId="6" fillId="0" borderId="0" xfId="47" applyNumberFormat="1" applyFont="1" applyAlignment="1" applyProtection="1">
      <alignment horizontal="center" vertical="center"/>
      <protection locked="0"/>
    </xf>
    <xf numFmtId="0" fontId="47" fillId="0" borderId="0" xfId="47" applyFont="1" applyFill="1" applyBorder="1" applyAlignment="1" applyProtection="1">
      <alignment horizontal="center" vertical="center" wrapText="1"/>
      <protection locked="0"/>
    </xf>
    <xf numFmtId="4" fontId="6" fillId="0" borderId="0" xfId="47" applyNumberFormat="1" applyFont="1" applyFill="1" applyBorder="1" applyAlignment="1">
      <alignment vertical="center"/>
      <protection/>
    </xf>
    <xf numFmtId="0" fontId="6" fillId="0" borderId="26" xfId="47" applyFont="1" applyBorder="1" applyAlignment="1" applyProtection="1">
      <alignment horizontal="center" vertical="center"/>
      <protection locked="0"/>
    </xf>
    <xf numFmtId="0" fontId="6" fillId="0" borderId="0" xfId="48" applyFont="1" applyBorder="1" applyAlignment="1">
      <alignment vertical="center"/>
      <protection/>
    </xf>
    <xf numFmtId="0" fontId="6" fillId="0" borderId="0" xfId="47" applyFont="1" applyAlignment="1">
      <alignment horizontal="right" vertical="center"/>
      <protection/>
    </xf>
    <xf numFmtId="3" fontId="6" fillId="0" borderId="0" xfId="47" applyNumberFormat="1" applyFont="1" applyFill="1" applyBorder="1" applyAlignment="1" applyProtection="1">
      <alignment vertical="center"/>
      <protection hidden="1"/>
    </xf>
    <xf numFmtId="3" fontId="6" fillId="0" borderId="0" xfId="47" applyNumberFormat="1" applyFont="1" applyBorder="1" applyAlignment="1" applyProtection="1">
      <alignment vertical="center"/>
      <protection hidden="1"/>
    </xf>
    <xf numFmtId="0" fontId="73" fillId="0" borderId="0" xfId="47" applyFont="1" applyAlignment="1" applyProtection="1">
      <alignment vertical="center"/>
      <protection locked="0"/>
    </xf>
    <xf numFmtId="3" fontId="6" fillId="0" borderId="29" xfId="47" applyNumberFormat="1" applyFont="1" applyBorder="1" applyAlignment="1" applyProtection="1">
      <alignment horizontal="center" vertical="center"/>
      <protection locked="0"/>
    </xf>
    <xf numFmtId="3" fontId="6" fillId="0" borderId="36" xfId="47" applyNumberFormat="1" applyFont="1" applyBorder="1" applyAlignment="1" applyProtection="1">
      <alignment horizontal="center" vertical="center"/>
      <protection locked="0"/>
    </xf>
    <xf numFmtId="0" fontId="6" fillId="0" borderId="37" xfId="47" applyFont="1" applyBorder="1" applyAlignment="1" applyProtection="1">
      <alignment horizontal="center" vertical="center" wrapText="1"/>
      <protection locked="0"/>
    </xf>
    <xf numFmtId="0" fontId="6" fillId="0" borderId="38" xfId="47" applyFont="1" applyBorder="1" applyAlignment="1" applyProtection="1">
      <alignment horizontal="center" vertical="center" wrapText="1"/>
      <protection locked="0"/>
    </xf>
    <xf numFmtId="0" fontId="6" fillId="0" borderId="0" xfId="50" applyFont="1" applyFill="1" applyAlignment="1" applyProtection="1">
      <alignment vertical="center"/>
      <protection locked="0"/>
    </xf>
    <xf numFmtId="0" fontId="6" fillId="0" borderId="39" xfId="47" applyFont="1" applyFill="1" applyBorder="1" applyAlignment="1">
      <alignment horizontal="center" vertical="center"/>
      <protection/>
    </xf>
    <xf numFmtId="0" fontId="6" fillId="0" borderId="40" xfId="47" applyFont="1" applyFill="1" applyBorder="1" applyAlignment="1">
      <alignment horizontal="center" vertical="center"/>
      <protection/>
    </xf>
    <xf numFmtId="0" fontId="6" fillId="33" borderId="41" xfId="47" applyFont="1" applyFill="1" applyBorder="1" applyAlignment="1">
      <alignment vertical="center"/>
      <protection/>
    </xf>
    <xf numFmtId="0" fontId="6" fillId="0" borderId="42" xfId="47" applyFont="1" applyBorder="1" applyAlignment="1">
      <alignment vertical="center"/>
      <protection/>
    </xf>
    <xf numFmtId="0" fontId="6" fillId="34" borderId="42" xfId="47" applyFont="1" applyFill="1" applyBorder="1" applyAlignment="1">
      <alignment vertical="center"/>
      <protection/>
    </xf>
    <xf numFmtId="0" fontId="6" fillId="0" borderId="43" xfId="47" applyFont="1" applyBorder="1" applyAlignment="1">
      <alignment vertical="center"/>
      <protection/>
    </xf>
    <xf numFmtId="0" fontId="6" fillId="34" borderId="43" xfId="47" applyFont="1" applyFill="1" applyBorder="1" applyAlignment="1">
      <alignment vertical="center"/>
      <protection/>
    </xf>
    <xf numFmtId="0" fontId="6" fillId="0" borderId="44" xfId="47" applyFont="1" applyBorder="1" applyAlignment="1">
      <alignment vertical="center"/>
      <protection/>
    </xf>
    <xf numFmtId="0" fontId="6" fillId="34" borderId="44" xfId="47" applyFont="1" applyFill="1" applyBorder="1" applyAlignment="1">
      <alignment vertical="center"/>
      <protection/>
    </xf>
    <xf numFmtId="4" fontId="9" fillId="0" borderId="0" xfId="47" applyNumberFormat="1" applyFont="1" applyAlignment="1">
      <alignment vertical="center"/>
      <protection/>
    </xf>
    <xf numFmtId="3" fontId="6" fillId="0" borderId="45" xfId="47" applyNumberFormat="1" applyFont="1" applyBorder="1" applyAlignment="1" applyProtection="1">
      <alignment horizontal="right" vertical="center" wrapText="1" indent="1"/>
      <protection locked="0"/>
    </xf>
    <xf numFmtId="3" fontId="6" fillId="0" borderId="46" xfId="47" applyNumberFormat="1" applyFont="1" applyBorder="1" applyAlignment="1" applyProtection="1">
      <alignment horizontal="right" vertical="center" wrapText="1" indent="1"/>
      <protection locked="0"/>
    </xf>
    <xf numFmtId="3" fontId="6" fillId="0" borderId="45" xfId="47" applyNumberFormat="1" applyFont="1" applyBorder="1" applyAlignment="1" applyProtection="1">
      <alignment horizontal="right" vertical="center" wrapText="1" indent="1"/>
      <protection locked="0"/>
    </xf>
    <xf numFmtId="3" fontId="6" fillId="0" borderId="47" xfId="47" applyNumberFormat="1" applyFont="1" applyBorder="1" applyAlignment="1" applyProtection="1">
      <alignment horizontal="right" vertical="center" wrapText="1" indent="1"/>
      <protection locked="0"/>
    </xf>
    <xf numFmtId="3" fontId="6" fillId="0" borderId="24" xfId="47" applyNumberFormat="1" applyFont="1" applyBorder="1" applyAlignment="1" applyProtection="1">
      <alignment horizontal="right" vertical="center" wrapText="1" indent="1"/>
      <protection locked="0"/>
    </xf>
    <xf numFmtId="3" fontId="6" fillId="0" borderId="48" xfId="47" applyNumberFormat="1" applyFont="1" applyBorder="1" applyAlignment="1" applyProtection="1">
      <alignment horizontal="right" vertical="center" wrapText="1" indent="1"/>
      <protection locked="0"/>
    </xf>
    <xf numFmtId="3" fontId="6" fillId="0" borderId="29" xfId="47" applyNumberFormat="1" applyFont="1" applyBorder="1" applyAlignment="1" applyProtection="1">
      <alignment horizontal="right" vertical="center" wrapText="1" indent="1"/>
      <protection locked="0"/>
    </xf>
    <xf numFmtId="3" fontId="6" fillId="0" borderId="49" xfId="47" applyNumberFormat="1" applyFont="1" applyBorder="1" applyAlignment="1" applyProtection="1">
      <alignment horizontal="right" vertical="center" wrapText="1" indent="1"/>
      <protection locked="0"/>
    </xf>
    <xf numFmtId="3" fontId="6" fillId="0" borderId="29" xfId="47" applyNumberFormat="1" applyFont="1" applyBorder="1" applyAlignment="1" applyProtection="1">
      <alignment horizontal="right" vertical="center" wrapText="1" indent="1"/>
      <protection locked="0"/>
    </xf>
    <xf numFmtId="3" fontId="6" fillId="0" borderId="25" xfId="47" applyNumberFormat="1" applyFont="1" applyBorder="1" applyAlignment="1" applyProtection="1">
      <alignment horizontal="right" vertical="center" wrapText="1" indent="1"/>
      <protection locked="0"/>
    </xf>
    <xf numFmtId="3" fontId="6" fillId="0" borderId="23" xfId="47" applyNumberFormat="1" applyFont="1" applyBorder="1" applyAlignment="1" applyProtection="1">
      <alignment horizontal="right" vertical="center" wrapText="1" indent="1"/>
      <protection locked="0"/>
    </xf>
    <xf numFmtId="3" fontId="6" fillId="0" borderId="36" xfId="47" applyNumberFormat="1" applyFont="1" applyBorder="1" applyAlignment="1" applyProtection="1">
      <alignment horizontal="right" vertical="center" wrapText="1" indent="1"/>
      <protection locked="0"/>
    </xf>
    <xf numFmtId="3" fontId="6" fillId="0" borderId="50" xfId="47" applyNumberFormat="1" applyFont="1" applyBorder="1" applyAlignment="1" applyProtection="1">
      <alignment horizontal="right" vertical="center" wrapText="1" indent="1"/>
      <protection locked="0"/>
    </xf>
    <xf numFmtId="3" fontId="6" fillId="0" borderId="36" xfId="47" applyNumberFormat="1" applyFont="1" applyBorder="1" applyAlignment="1" applyProtection="1">
      <alignment horizontal="right" vertical="center" wrapText="1" indent="1"/>
      <protection locked="0"/>
    </xf>
    <xf numFmtId="3" fontId="6" fillId="0" borderId="51" xfId="47" applyNumberFormat="1" applyFont="1" applyBorder="1" applyAlignment="1" applyProtection="1">
      <alignment horizontal="right" vertical="center" wrapText="1" indent="1"/>
      <protection locked="0"/>
    </xf>
    <xf numFmtId="3" fontId="6" fillId="0" borderId="27" xfId="47" applyNumberFormat="1" applyFont="1" applyBorder="1" applyAlignment="1" applyProtection="1">
      <alignment horizontal="right" vertical="center" wrapText="1" indent="1"/>
      <protection locked="0"/>
    </xf>
    <xf numFmtId="3" fontId="8" fillId="0" borderId="12" xfId="47" applyNumberFormat="1" applyFont="1" applyBorder="1" applyAlignment="1" applyProtection="1">
      <alignment horizontal="right" vertical="center" wrapText="1" indent="1"/>
      <protection hidden="1"/>
    </xf>
    <xf numFmtId="3" fontId="8" fillId="0" borderId="22" xfId="47" applyNumberFormat="1" applyFont="1" applyBorder="1" applyAlignment="1" applyProtection="1">
      <alignment horizontal="right" vertical="center" wrapText="1" indent="1"/>
      <protection hidden="1"/>
    </xf>
    <xf numFmtId="3" fontId="8" fillId="0" borderId="12" xfId="47" applyNumberFormat="1" applyFont="1" applyBorder="1" applyAlignment="1" applyProtection="1">
      <alignment horizontal="right" vertical="center" wrapText="1" indent="1"/>
      <protection hidden="1"/>
    </xf>
    <xf numFmtId="3" fontId="8" fillId="0" borderId="13" xfId="47" applyNumberFormat="1" applyFont="1" applyBorder="1" applyAlignment="1" applyProtection="1">
      <alignment horizontal="right" vertical="center" wrapText="1" indent="1"/>
      <protection hidden="1"/>
    </xf>
    <xf numFmtId="3" fontId="8" fillId="0" borderId="19" xfId="47" applyNumberFormat="1" applyFont="1" applyBorder="1" applyAlignment="1" applyProtection="1">
      <alignment horizontal="right" vertical="center" wrapText="1" indent="1"/>
      <protection hidden="1"/>
    </xf>
    <xf numFmtId="0" fontId="12" fillId="0" borderId="0" xfId="47" applyFont="1" applyAlignment="1">
      <alignment horizontal="right" vertical="center" wrapText="1"/>
      <protection/>
    </xf>
    <xf numFmtId="0" fontId="12" fillId="0" borderId="0" xfId="47" applyFont="1" applyBorder="1" applyAlignment="1">
      <alignment horizontal="right" vertical="center" wrapText="1"/>
      <protection/>
    </xf>
    <xf numFmtId="0" fontId="12" fillId="0" borderId="0" xfId="47" applyFont="1" applyBorder="1" applyAlignment="1">
      <alignment vertical="center" wrapText="1"/>
      <protection/>
    </xf>
    <xf numFmtId="4" fontId="6" fillId="0" borderId="0" xfId="47" applyNumberFormat="1" applyFont="1" applyBorder="1" applyAlignment="1" applyProtection="1">
      <alignment vertical="center"/>
      <protection hidden="1"/>
    </xf>
    <xf numFmtId="0" fontId="12" fillId="0" borderId="0" xfId="47" applyFont="1" applyAlignment="1" applyProtection="1">
      <alignment vertical="center" wrapText="1"/>
      <protection locked="0"/>
    </xf>
    <xf numFmtId="4" fontId="12" fillId="0" borderId="0" xfId="47" applyNumberFormat="1" applyFont="1" applyAlignment="1" applyProtection="1">
      <alignment vertical="center" wrapText="1"/>
      <protection locked="0"/>
    </xf>
    <xf numFmtId="0" fontId="12" fillId="0" borderId="0" xfId="47" applyFont="1" applyAlignment="1">
      <alignment vertical="center" wrapText="1"/>
      <protection/>
    </xf>
    <xf numFmtId="4" fontId="72" fillId="0" borderId="0" xfId="47" applyNumberFormat="1" applyFont="1" applyAlignment="1" applyProtection="1">
      <alignment vertical="center" wrapText="1"/>
      <protection locked="0"/>
    </xf>
    <xf numFmtId="4" fontId="6" fillId="0" borderId="0" xfId="47" applyNumberFormat="1" applyFont="1" applyFill="1" applyBorder="1" applyAlignment="1" applyProtection="1">
      <alignment vertical="center"/>
      <protection locked="0"/>
    </xf>
    <xf numFmtId="4" fontId="47" fillId="0" borderId="0" xfId="47" applyNumberFormat="1" applyFont="1" applyFill="1" applyBorder="1" applyAlignment="1" applyProtection="1">
      <alignment vertical="center" wrapText="1"/>
      <protection locked="0"/>
    </xf>
    <xf numFmtId="0" fontId="47" fillId="0" borderId="0" xfId="47" applyFont="1" applyFill="1" applyBorder="1" applyAlignment="1" applyProtection="1">
      <alignment vertical="center" wrapText="1"/>
      <protection locked="0"/>
    </xf>
    <xf numFmtId="0" fontId="47" fillId="0" borderId="0" xfId="47" applyFont="1" applyFill="1" applyBorder="1" applyAlignment="1">
      <alignment vertical="center" wrapText="1"/>
      <protection/>
    </xf>
    <xf numFmtId="0" fontId="47" fillId="0" borderId="0" xfId="47" applyFont="1" applyFill="1" applyBorder="1" applyAlignment="1">
      <alignment horizontal="center" vertical="center" wrapText="1"/>
      <protection/>
    </xf>
    <xf numFmtId="4" fontId="47" fillId="0" borderId="0" xfId="47" applyNumberFormat="1" applyFont="1" applyFill="1" applyBorder="1" applyAlignment="1" applyProtection="1">
      <alignment horizontal="center" vertical="center" wrapText="1"/>
      <protection locked="0"/>
    </xf>
    <xf numFmtId="0" fontId="6" fillId="0" borderId="0" xfId="47" applyFont="1" applyFill="1" applyBorder="1" applyAlignment="1">
      <alignment vertical="center" wrapText="1"/>
      <protection/>
    </xf>
    <xf numFmtId="4" fontId="47" fillId="0" borderId="0" xfId="47" applyNumberFormat="1" applyFont="1" applyFill="1" applyBorder="1" applyAlignment="1">
      <alignment horizontal="center" vertical="center" wrapText="1"/>
      <protection/>
    </xf>
    <xf numFmtId="0" fontId="47" fillId="0" borderId="0" xfId="47" applyFont="1" applyFill="1" applyBorder="1" applyAlignment="1">
      <alignment horizontal="justify" vertical="center" wrapText="1"/>
      <protection/>
    </xf>
    <xf numFmtId="4" fontId="47" fillId="0" borderId="0" xfId="47" applyNumberFormat="1" applyFont="1" applyFill="1" applyBorder="1" applyAlignment="1">
      <alignment horizontal="justify" vertical="center" wrapText="1"/>
      <protection/>
    </xf>
    <xf numFmtId="3" fontId="6" fillId="0" borderId="14" xfId="47" applyNumberFormat="1" applyFont="1" applyBorder="1" applyAlignment="1" applyProtection="1">
      <alignment vertical="center"/>
      <protection locked="0"/>
    </xf>
    <xf numFmtId="0" fontId="12" fillId="0" borderId="0" xfId="47" applyFont="1" applyFill="1" applyAlignment="1" applyProtection="1">
      <alignment vertical="center" wrapText="1"/>
      <protection locked="0"/>
    </xf>
    <xf numFmtId="0" fontId="6" fillId="0" borderId="0" xfId="47" applyFont="1" applyFill="1" applyAlignment="1" applyProtection="1">
      <alignment vertical="center"/>
      <protection locked="0"/>
    </xf>
    <xf numFmtId="3" fontId="6" fillId="0" borderId="12" xfId="47" applyNumberFormat="1" applyFont="1" applyFill="1" applyBorder="1" applyAlignment="1" applyProtection="1">
      <alignment horizontal="center" vertical="center"/>
      <protection locked="0"/>
    </xf>
    <xf numFmtId="0" fontId="6" fillId="0" borderId="0" xfId="47" applyFont="1" applyAlignment="1" applyProtection="1">
      <alignment horizontal="left" vertical="center" wrapText="1"/>
      <protection locked="0"/>
    </xf>
    <xf numFmtId="0" fontId="6" fillId="0" borderId="0" xfId="47" applyFont="1" applyAlignment="1" applyProtection="1">
      <alignment horizontal="left" vertical="center"/>
      <protection locked="0"/>
    </xf>
    <xf numFmtId="0" fontId="6" fillId="0" borderId="18" xfId="47" applyFont="1" applyFill="1" applyBorder="1" applyAlignment="1" applyProtection="1">
      <alignment vertical="center" wrapText="1"/>
      <protection locked="0"/>
    </xf>
    <xf numFmtId="0" fontId="6" fillId="0" borderId="52" xfId="47" applyFont="1" applyBorder="1" applyAlignment="1" applyProtection="1">
      <alignment vertical="center" wrapText="1"/>
      <protection locked="0"/>
    </xf>
    <xf numFmtId="0" fontId="6" fillId="0" borderId="53" xfId="47" applyFont="1" applyBorder="1" applyAlignment="1" applyProtection="1">
      <alignment horizontal="center" vertical="center"/>
      <protection locked="0"/>
    </xf>
    <xf numFmtId="0" fontId="6" fillId="0" borderId="33" xfId="47" applyFont="1" applyBorder="1" applyAlignment="1" applyProtection="1">
      <alignment horizontal="center" vertical="center"/>
      <protection locked="0"/>
    </xf>
    <xf numFmtId="0" fontId="6" fillId="35" borderId="54" xfId="47" applyFont="1" applyFill="1" applyBorder="1" applyAlignment="1" applyProtection="1">
      <alignment horizontal="center" vertical="center"/>
      <protection locked="0"/>
    </xf>
    <xf numFmtId="0" fontId="6" fillId="36" borderId="16" xfId="47" applyFont="1" applyFill="1" applyBorder="1" applyAlignment="1" applyProtection="1">
      <alignment horizontal="center" vertical="center"/>
      <protection locked="0"/>
    </xf>
    <xf numFmtId="0" fontId="6" fillId="36" borderId="55" xfId="47" applyFont="1" applyFill="1" applyBorder="1" applyAlignment="1" applyProtection="1">
      <alignment horizontal="center" vertical="center"/>
      <protection locked="0"/>
    </xf>
    <xf numFmtId="0" fontId="6" fillId="36" borderId="56" xfId="47" applyFont="1" applyFill="1" applyBorder="1" applyAlignment="1" applyProtection="1">
      <alignment horizontal="center" vertical="center"/>
      <protection locked="0"/>
    </xf>
    <xf numFmtId="0" fontId="6" fillId="7" borderId="0" xfId="47" applyFont="1" applyFill="1" applyAlignment="1">
      <alignment vertical="center"/>
      <protection/>
    </xf>
    <xf numFmtId="4" fontId="9" fillId="7" borderId="0" xfId="47" applyNumberFormat="1" applyFont="1" applyFill="1" applyAlignment="1">
      <alignment vertical="center"/>
      <protection/>
    </xf>
    <xf numFmtId="0" fontId="9" fillId="7" borderId="0" xfId="47" applyFont="1" applyFill="1" applyAlignment="1">
      <alignment vertical="center"/>
      <protection/>
    </xf>
    <xf numFmtId="0" fontId="6" fillId="7" borderId="0" xfId="47" applyFont="1" applyFill="1" applyAlignment="1" applyProtection="1">
      <alignment vertical="center"/>
      <protection locked="0"/>
    </xf>
    <xf numFmtId="0" fontId="6" fillId="0" borderId="0" xfId="47" applyFont="1" applyAlignment="1" applyProtection="1">
      <alignment vertical="center" wrapText="1"/>
      <protection locked="0"/>
    </xf>
    <xf numFmtId="0" fontId="0" fillId="0" borderId="0" xfId="0" applyFill="1" applyAlignment="1">
      <alignment/>
    </xf>
    <xf numFmtId="0" fontId="10" fillId="0" borderId="57" xfId="47" applyFont="1" applyBorder="1" applyAlignment="1" applyProtection="1">
      <alignment horizontal="center" vertical="center" wrapText="1"/>
      <protection locked="0"/>
    </xf>
    <xf numFmtId="0" fontId="10" fillId="0" borderId="57" xfId="47" applyFont="1" applyBorder="1" applyAlignment="1" applyProtection="1">
      <alignment horizontal="center" vertical="center"/>
      <protection locked="0"/>
    </xf>
    <xf numFmtId="0" fontId="10" fillId="0" borderId="58" xfId="47" applyFont="1" applyBorder="1" applyAlignment="1" applyProtection="1">
      <alignment horizontal="center" vertical="center"/>
      <protection locked="0"/>
    </xf>
    <xf numFmtId="0" fontId="10" fillId="0" borderId="0" xfId="47" applyFont="1" applyAlignment="1" applyProtection="1">
      <alignment vertical="center"/>
      <protection locked="0"/>
    </xf>
    <xf numFmtId="0" fontId="10" fillId="0" borderId="0" xfId="47" applyFont="1" applyAlignment="1">
      <alignment vertical="center"/>
      <protection/>
    </xf>
    <xf numFmtId="2" fontId="10" fillId="0" borderId="37" xfId="47" applyNumberFormat="1" applyFont="1" applyBorder="1" applyAlignment="1" applyProtection="1">
      <alignment horizontal="center" vertical="center" wrapText="1"/>
      <protection locked="0"/>
    </xf>
    <xf numFmtId="0" fontId="6" fillId="37" borderId="59" xfId="47" applyFont="1" applyFill="1" applyBorder="1" applyAlignment="1">
      <alignment horizontal="center" vertical="center"/>
      <protection/>
    </xf>
    <xf numFmtId="0" fontId="6" fillId="37" borderId="39" xfId="47" applyFont="1" applyFill="1" applyBorder="1" applyAlignment="1">
      <alignment horizontal="center" vertical="center"/>
      <protection/>
    </xf>
    <xf numFmtId="0" fontId="74" fillId="0" borderId="41" xfId="0" applyFont="1" applyBorder="1" applyAlignment="1">
      <alignment horizontal="center" vertical="center"/>
    </xf>
    <xf numFmtId="0" fontId="7" fillId="0" borderId="0" xfId="47" applyFont="1" applyAlignment="1" applyProtection="1">
      <alignment horizontal="left" vertical="center"/>
      <protection locked="0"/>
    </xf>
    <xf numFmtId="0" fontId="6" fillId="0" borderId="0" xfId="47" applyFont="1" applyBorder="1" applyAlignment="1" applyProtection="1">
      <alignment horizontal="center" vertical="center"/>
      <protection locked="0"/>
    </xf>
    <xf numFmtId="0" fontId="8" fillId="0" borderId="0" xfId="47" applyFont="1" applyBorder="1" applyAlignment="1" applyProtection="1">
      <alignment horizontal="left" vertical="center"/>
      <protection locked="0"/>
    </xf>
    <xf numFmtId="3" fontId="6" fillId="0" borderId="0" xfId="47" applyNumberFormat="1" applyFont="1" applyFill="1" applyBorder="1" applyAlignment="1" applyProtection="1">
      <alignment horizontal="left" vertical="center"/>
      <protection hidden="1"/>
    </xf>
    <xf numFmtId="3" fontId="6" fillId="0" borderId="0" xfId="47" applyNumberFormat="1" applyFont="1" applyBorder="1" applyAlignment="1" applyProtection="1">
      <alignment horizontal="left" vertical="center"/>
      <protection hidden="1"/>
    </xf>
    <xf numFmtId="0" fontId="6" fillId="0" borderId="0" xfId="47" applyFont="1" applyAlignment="1" applyProtection="1">
      <alignment horizontal="left" vertical="center"/>
      <protection locked="0"/>
    </xf>
    <xf numFmtId="0" fontId="72" fillId="0" borderId="0" xfId="47" applyFont="1" applyAlignment="1" applyProtection="1">
      <alignment horizontal="left" vertical="center"/>
      <protection locked="0"/>
    </xf>
    <xf numFmtId="0" fontId="6" fillId="38" borderId="60" xfId="47" applyFont="1" applyFill="1" applyBorder="1" applyAlignment="1">
      <alignment horizontal="center" vertical="center"/>
      <protection/>
    </xf>
    <xf numFmtId="0" fontId="6" fillId="38" borderId="61" xfId="47" applyFont="1" applyFill="1" applyBorder="1" applyAlignment="1">
      <alignment horizontal="center" vertical="center"/>
      <protection/>
    </xf>
    <xf numFmtId="0" fontId="6" fillId="0" borderId="25" xfId="47" applyFont="1" applyBorder="1" applyAlignment="1" applyProtection="1">
      <alignment horizontal="center" vertical="center" wrapText="1"/>
      <protection locked="0"/>
    </xf>
    <xf numFmtId="0" fontId="6" fillId="38" borderId="29" xfId="47" applyFont="1" applyFill="1" applyBorder="1" applyAlignment="1" applyProtection="1">
      <alignment horizontal="center" vertical="center"/>
      <protection locked="0"/>
    </xf>
    <xf numFmtId="0" fontId="6" fillId="38" borderId="17" xfId="47" applyFont="1" applyFill="1" applyBorder="1" applyAlignment="1" applyProtection="1">
      <alignment horizontal="center" vertical="center"/>
      <protection locked="0"/>
    </xf>
    <xf numFmtId="0" fontId="6" fillId="38" borderId="45" xfId="47" applyFont="1" applyFill="1" applyBorder="1" applyAlignment="1" applyProtection="1">
      <alignment horizontal="center" vertical="center"/>
      <protection locked="0"/>
    </xf>
    <xf numFmtId="3" fontId="6" fillId="0" borderId="62" xfId="47" applyNumberFormat="1" applyFont="1" applyBorder="1" applyAlignment="1" applyProtection="1">
      <alignment horizontal="right" vertical="center" wrapText="1" indent="1"/>
      <protection locked="0"/>
    </xf>
    <xf numFmtId="3" fontId="6" fillId="0" borderId="18" xfId="47" applyNumberFormat="1" applyFont="1" applyBorder="1" applyAlignment="1" applyProtection="1">
      <alignment horizontal="right" vertical="center" wrapText="1" indent="1"/>
      <protection locked="0"/>
    </xf>
    <xf numFmtId="3" fontId="6" fillId="0" borderId="48" xfId="47" applyNumberFormat="1" applyFont="1" applyBorder="1" applyAlignment="1" applyProtection="1">
      <alignment horizontal="right" vertical="center" wrapText="1" indent="1"/>
      <protection hidden="1"/>
    </xf>
    <xf numFmtId="3" fontId="6" fillId="0" borderId="30" xfId="47" applyNumberFormat="1" applyFont="1" applyBorder="1" applyAlignment="1" applyProtection="1">
      <alignment horizontal="right" vertical="center" wrapText="1" indent="1"/>
      <protection locked="0"/>
    </xf>
    <xf numFmtId="3" fontId="6" fillId="0" borderId="63" xfId="47" applyNumberFormat="1" applyFont="1" applyBorder="1" applyAlignment="1" applyProtection="1">
      <alignment horizontal="right" vertical="center" wrapText="1" indent="1"/>
      <protection locked="0"/>
    </xf>
    <xf numFmtId="3" fontId="6" fillId="0" borderId="22" xfId="47" applyNumberFormat="1" applyFont="1" applyBorder="1" applyAlignment="1" applyProtection="1">
      <alignment horizontal="right" vertical="center" wrapText="1" indent="1"/>
      <protection hidden="1"/>
    </xf>
    <xf numFmtId="3" fontId="6" fillId="0" borderId="19" xfId="47" applyNumberFormat="1" applyFont="1" applyBorder="1" applyAlignment="1" applyProtection="1">
      <alignment horizontal="right" vertical="center" wrapText="1" indent="1"/>
      <protection hidden="1"/>
    </xf>
    <xf numFmtId="0" fontId="6" fillId="0" borderId="64" xfId="47" applyFont="1" applyBorder="1" applyAlignment="1" applyProtection="1">
      <alignment horizontal="center" vertical="center" wrapText="1"/>
      <protection locked="0"/>
    </xf>
    <xf numFmtId="0" fontId="6" fillId="0" borderId="37" xfId="47" applyFont="1" applyBorder="1" applyAlignment="1" applyProtection="1">
      <alignment horizontal="center" vertical="center" wrapText="1"/>
      <protection locked="0"/>
    </xf>
    <xf numFmtId="0" fontId="6" fillId="0" borderId="29" xfId="47" applyFont="1" applyBorder="1" applyAlignment="1" applyProtection="1">
      <alignment horizontal="center" vertical="center" wrapText="1"/>
      <protection locked="0"/>
    </xf>
    <xf numFmtId="0" fontId="6" fillId="0" borderId="65" xfId="47" applyFont="1" applyFill="1" applyBorder="1" applyAlignment="1">
      <alignment horizontal="center" vertical="center" wrapText="1"/>
      <protection/>
    </xf>
    <xf numFmtId="0" fontId="8" fillId="33" borderId="23" xfId="49" applyFont="1" applyFill="1" applyBorder="1" applyAlignment="1">
      <alignment horizontal="left" vertical="center"/>
      <protection/>
    </xf>
    <xf numFmtId="0" fontId="8" fillId="34" borderId="66" xfId="49" applyFont="1" applyFill="1" applyBorder="1" applyAlignment="1">
      <alignment horizontal="left" vertical="center"/>
      <protection/>
    </xf>
    <xf numFmtId="0" fontId="8" fillId="34" borderId="67" xfId="49" applyFont="1" applyFill="1" applyBorder="1" applyAlignment="1">
      <alignment horizontal="left" vertical="center"/>
      <protection/>
    </xf>
    <xf numFmtId="0" fontId="6" fillId="33" borderId="30" xfId="47" applyFont="1" applyFill="1" applyBorder="1" applyAlignment="1">
      <alignment vertical="center"/>
      <protection/>
    </xf>
    <xf numFmtId="0" fontId="6" fillId="34" borderId="68" xfId="47" applyFont="1" applyFill="1" applyBorder="1" applyAlignment="1">
      <alignment vertical="center"/>
      <protection/>
    </xf>
    <xf numFmtId="0" fontId="6" fillId="34" borderId="69" xfId="47" applyFont="1" applyFill="1" applyBorder="1" applyAlignment="1">
      <alignment vertical="center"/>
      <protection/>
    </xf>
    <xf numFmtId="0" fontId="6" fillId="34" borderId="70" xfId="47" applyFont="1" applyFill="1" applyBorder="1" applyAlignment="1">
      <alignment vertical="center"/>
      <protection/>
    </xf>
    <xf numFmtId="0" fontId="6" fillId="34" borderId="71" xfId="49" applyFont="1" applyFill="1" applyBorder="1" applyAlignment="1">
      <alignment horizontal="left" vertical="center"/>
      <protection/>
    </xf>
    <xf numFmtId="0" fontId="6" fillId="0" borderId="46" xfId="47" applyFont="1" applyBorder="1" applyAlignment="1" applyProtection="1">
      <alignment vertical="center"/>
      <protection locked="0"/>
    </xf>
    <xf numFmtId="0" fontId="6" fillId="0" borderId="49" xfId="47" applyFont="1" applyBorder="1" applyAlignment="1" applyProtection="1">
      <alignment vertical="center"/>
      <protection locked="0"/>
    </xf>
    <xf numFmtId="0" fontId="6" fillId="0" borderId="50" xfId="47" applyFont="1" applyBorder="1" applyAlignment="1" applyProtection="1">
      <alignment vertical="center"/>
      <protection locked="0"/>
    </xf>
    <xf numFmtId="0" fontId="8" fillId="0" borderId="19" xfId="47" applyFont="1" applyFill="1" applyBorder="1" applyAlignment="1" applyProtection="1">
      <alignment vertical="center"/>
      <protection locked="0"/>
    </xf>
    <xf numFmtId="0" fontId="6" fillId="0" borderId="29" xfId="47" applyFont="1" applyBorder="1" applyAlignment="1">
      <alignment horizontal="center" vertical="center"/>
      <protection/>
    </xf>
    <xf numFmtId="0" fontId="6" fillId="0" borderId="45" xfId="47" applyFont="1" applyBorder="1" applyAlignment="1">
      <alignment horizontal="center" vertical="center"/>
      <protection/>
    </xf>
    <xf numFmtId="0" fontId="6" fillId="0" borderId="64" xfId="47" applyFont="1" applyBorder="1" applyAlignment="1">
      <alignment horizontal="center" vertical="center"/>
      <protection/>
    </xf>
    <xf numFmtId="0" fontId="6" fillId="0" borderId="72" xfId="47" applyFont="1" applyBorder="1" applyAlignment="1" applyProtection="1">
      <alignment horizontal="center" vertical="center" wrapText="1"/>
      <protection locked="0"/>
    </xf>
    <xf numFmtId="0" fontId="6" fillId="0" borderId="64" xfId="47" applyFont="1" applyBorder="1" applyAlignment="1" applyProtection="1">
      <alignment horizontal="center" vertical="center" wrapText="1"/>
      <protection locked="0"/>
    </xf>
    <xf numFmtId="0" fontId="6" fillId="0" borderId="37" xfId="47" applyFont="1" applyBorder="1" applyAlignment="1" applyProtection="1">
      <alignment horizontal="center" vertical="center" wrapText="1"/>
      <protection locked="0"/>
    </xf>
    <xf numFmtId="0" fontId="6" fillId="0" borderId="73" xfId="47" applyFont="1" applyBorder="1" applyAlignment="1" applyProtection="1">
      <alignment horizontal="center" vertical="center" wrapText="1"/>
      <protection locked="0"/>
    </xf>
    <xf numFmtId="0" fontId="6" fillId="0" borderId="38" xfId="47" applyFont="1" applyBorder="1" applyAlignment="1" applyProtection="1">
      <alignment horizontal="center" vertical="center" wrapText="1"/>
      <protection locked="0"/>
    </xf>
    <xf numFmtId="0" fontId="6" fillId="0" borderId="29" xfId="47" applyFont="1" applyBorder="1" applyAlignment="1" applyProtection="1">
      <alignment horizontal="center" vertical="center" wrapText="1"/>
      <protection locked="0"/>
    </xf>
    <xf numFmtId="0" fontId="6" fillId="0" borderId="25" xfId="47" applyFont="1" applyBorder="1" applyAlignment="1" applyProtection="1">
      <alignment horizontal="center" vertical="center" wrapText="1"/>
      <protection locked="0"/>
    </xf>
    <xf numFmtId="0" fontId="6" fillId="0" borderId="23" xfId="47" applyFont="1" applyBorder="1" applyAlignment="1" applyProtection="1">
      <alignment horizontal="center" vertical="center" wrapText="1"/>
      <protection locked="0"/>
    </xf>
    <xf numFmtId="0" fontId="6" fillId="0" borderId="31" xfId="47" applyFont="1" applyBorder="1" applyAlignment="1" applyProtection="1">
      <alignment horizontal="center" vertical="center" wrapText="1"/>
      <protection locked="0"/>
    </xf>
    <xf numFmtId="0" fontId="6" fillId="0" borderId="17" xfId="47" applyFont="1" applyBorder="1" applyAlignment="1">
      <alignment horizontal="center" vertical="center"/>
      <protection/>
    </xf>
    <xf numFmtId="0" fontId="6" fillId="0" borderId="72" xfId="47" applyFont="1" applyBorder="1" applyAlignment="1" applyProtection="1">
      <alignment horizontal="center" vertical="center" wrapText="1"/>
      <protection locked="0"/>
    </xf>
    <xf numFmtId="0" fontId="6" fillId="0" borderId="73" xfId="47" applyFont="1" applyBorder="1" applyAlignment="1" applyProtection="1">
      <alignment horizontal="center" vertical="center" wrapText="1"/>
      <protection locked="0"/>
    </xf>
    <xf numFmtId="0" fontId="6" fillId="0" borderId="31" xfId="47" applyFont="1" applyBorder="1" applyAlignment="1" applyProtection="1">
      <alignment horizontal="center" vertical="center" wrapText="1"/>
      <protection locked="0"/>
    </xf>
    <xf numFmtId="0" fontId="6" fillId="0" borderId="0" xfId="47" applyFont="1" applyBorder="1" applyAlignment="1" applyProtection="1">
      <alignment horizontal="center" vertical="center"/>
      <protection locked="0"/>
    </xf>
    <xf numFmtId="0" fontId="12" fillId="0" borderId="25" xfId="0" applyFont="1" applyBorder="1" applyAlignment="1">
      <alignment horizontal="center" vertical="center"/>
    </xf>
    <xf numFmtId="0" fontId="12" fillId="0" borderId="35" xfId="0" applyFont="1" applyBorder="1" applyAlignment="1">
      <alignment horizontal="center" vertical="center" wrapText="1" shrinkToFit="1"/>
    </xf>
    <xf numFmtId="0" fontId="12" fillId="0" borderId="32" xfId="0" applyFont="1" applyBorder="1" applyAlignment="1">
      <alignment horizontal="center" vertical="center" wrapText="1" shrinkToFit="1"/>
    </xf>
    <xf numFmtId="0" fontId="12" fillId="0" borderId="32" xfId="0" applyFont="1" applyFill="1" applyBorder="1" applyAlignment="1">
      <alignment horizontal="center" vertical="center" wrapText="1" shrinkToFit="1"/>
    </xf>
    <xf numFmtId="0" fontId="12" fillId="0" borderId="10" xfId="0" applyFont="1" applyFill="1" applyBorder="1" applyAlignment="1">
      <alignment horizontal="center" vertical="center" wrapText="1" shrinkToFit="1"/>
    </xf>
    <xf numFmtId="0" fontId="12" fillId="0" borderId="58" xfId="0" applyFont="1" applyFill="1" applyBorder="1" applyAlignment="1">
      <alignment horizontal="center" vertical="center" wrapText="1" shrinkToFit="1"/>
    </xf>
    <xf numFmtId="0" fontId="12" fillId="0" borderId="30" xfId="0" applyFont="1" applyBorder="1" applyAlignment="1">
      <alignment horizontal="center" vertical="center"/>
    </xf>
    <xf numFmtId="0" fontId="12" fillId="0" borderId="25" xfId="0" applyFont="1" applyBorder="1" applyAlignment="1">
      <alignment horizontal="center" vertical="center"/>
    </xf>
    <xf numFmtId="0" fontId="12" fillId="0" borderId="35" xfId="0" applyFont="1" applyBorder="1" applyAlignment="1">
      <alignment horizontal="center" vertical="center" wrapText="1" shrinkToFit="1"/>
    </xf>
    <xf numFmtId="0" fontId="12" fillId="0" borderId="32" xfId="0" applyFont="1" applyBorder="1" applyAlignment="1">
      <alignment horizontal="center" vertical="center" wrapText="1" shrinkToFit="1"/>
    </xf>
    <xf numFmtId="0" fontId="12" fillId="0" borderId="10" xfId="0" applyFont="1" applyFill="1" applyBorder="1" applyAlignment="1">
      <alignment horizontal="center" vertical="center" wrapText="1" shrinkToFit="1"/>
    </xf>
    <xf numFmtId="0" fontId="7" fillId="37" borderId="0" xfId="47" applyFont="1" applyFill="1" applyAlignment="1" applyProtection="1">
      <alignment vertical="center"/>
      <protection locked="0"/>
    </xf>
    <xf numFmtId="0" fontId="6" fillId="37" borderId="0" xfId="47" applyFont="1" applyFill="1" applyAlignment="1">
      <alignment vertical="center"/>
      <protection/>
    </xf>
    <xf numFmtId="0" fontId="72" fillId="37" borderId="0" xfId="47" applyFont="1" applyFill="1" applyAlignment="1">
      <alignment vertical="center"/>
      <protection/>
    </xf>
    <xf numFmtId="0" fontId="6" fillId="37" borderId="0" xfId="47" applyFont="1" applyFill="1" applyAlignment="1">
      <alignment horizontal="center" vertical="center"/>
      <protection/>
    </xf>
    <xf numFmtId="0" fontId="6" fillId="37" borderId="0" xfId="47" applyFont="1" applyFill="1" applyBorder="1" applyAlignment="1">
      <alignment vertical="center"/>
      <protection/>
    </xf>
    <xf numFmtId="0" fontId="6" fillId="37" borderId="0" xfId="47" applyFont="1" applyFill="1" applyBorder="1" applyAlignment="1">
      <alignment horizontal="right" vertical="center"/>
      <protection/>
    </xf>
    <xf numFmtId="0" fontId="8" fillId="37" borderId="0" xfId="47" applyFont="1" applyFill="1" applyBorder="1" applyAlignment="1">
      <alignment horizontal="center" vertical="center"/>
      <protection/>
    </xf>
    <xf numFmtId="0" fontId="6" fillId="37" borderId="0" xfId="47" applyFont="1" applyFill="1" applyBorder="1" applyAlignment="1">
      <alignment horizontal="center" vertical="center"/>
      <protection/>
    </xf>
    <xf numFmtId="0" fontId="15" fillId="37" borderId="0" xfId="47" applyFont="1" applyFill="1" applyBorder="1" applyAlignment="1">
      <alignment horizontal="center" vertical="center"/>
      <protection/>
    </xf>
    <xf numFmtId="0" fontId="6" fillId="35" borderId="74" xfId="47" applyFont="1" applyFill="1" applyBorder="1" applyAlignment="1">
      <alignment vertical="center"/>
      <protection/>
    </xf>
    <xf numFmtId="0" fontId="6" fillId="7" borderId="74" xfId="47" applyFont="1" applyFill="1" applyBorder="1" applyAlignment="1">
      <alignment vertical="center"/>
      <protection/>
    </xf>
    <xf numFmtId="0" fontId="6" fillId="7" borderId="75" xfId="47" applyFont="1" applyFill="1" applyBorder="1" applyAlignment="1">
      <alignment vertical="center"/>
      <protection/>
    </xf>
    <xf numFmtId="0" fontId="6" fillId="7" borderId="75" xfId="49" applyFont="1" applyFill="1" applyBorder="1" applyAlignment="1">
      <alignment horizontal="right" vertical="center"/>
      <protection/>
    </xf>
    <xf numFmtId="0" fontId="6" fillId="7" borderId="75" xfId="49" applyFont="1" applyFill="1" applyBorder="1" applyAlignment="1">
      <alignment horizontal="left" vertical="center"/>
      <protection/>
    </xf>
    <xf numFmtId="0" fontId="6" fillId="7" borderId="76" xfId="47" applyFont="1" applyFill="1" applyBorder="1" applyAlignment="1">
      <alignment vertical="center"/>
      <protection/>
    </xf>
    <xf numFmtId="0" fontId="6" fillId="36" borderId="74" xfId="47" applyFont="1" applyFill="1" applyBorder="1" applyAlignment="1">
      <alignment vertical="center"/>
      <protection/>
    </xf>
    <xf numFmtId="0" fontId="6" fillId="36" borderId="75" xfId="47" applyFont="1" applyFill="1" applyBorder="1" applyAlignment="1">
      <alignment vertical="center"/>
      <protection/>
    </xf>
    <xf numFmtId="0" fontId="6" fillId="36" borderId="76" xfId="47" applyFont="1" applyFill="1" applyBorder="1" applyAlignment="1">
      <alignment vertical="center"/>
      <protection/>
    </xf>
    <xf numFmtId="0" fontId="6" fillId="0" borderId="0" xfId="47" applyFont="1" applyFill="1" applyAlignment="1">
      <alignment vertical="center"/>
      <protection/>
    </xf>
    <xf numFmtId="0" fontId="6" fillId="34" borderId="74" xfId="47" applyFont="1" applyFill="1" applyBorder="1" applyAlignment="1">
      <alignment vertical="center"/>
      <protection/>
    </xf>
    <xf numFmtId="0" fontId="6" fillId="34" borderId="75" xfId="47" applyFont="1" applyFill="1" applyBorder="1" applyAlignment="1">
      <alignment vertical="center"/>
      <protection/>
    </xf>
    <xf numFmtId="0" fontId="6" fillId="0" borderId="75" xfId="47" applyFont="1" applyFill="1" applyBorder="1" applyAlignment="1">
      <alignment vertical="center"/>
      <protection/>
    </xf>
    <xf numFmtId="0" fontId="6" fillId="0" borderId="76" xfId="47" applyFont="1" applyFill="1" applyBorder="1" applyAlignment="1">
      <alignment vertical="center"/>
      <protection/>
    </xf>
    <xf numFmtId="0" fontId="6" fillId="0" borderId="77" xfId="47" applyFont="1" applyFill="1" applyBorder="1" applyAlignment="1">
      <alignment horizontal="center" vertical="center"/>
      <protection/>
    </xf>
    <xf numFmtId="173" fontId="6" fillId="37" borderId="0" xfId="47" applyNumberFormat="1" applyFont="1" applyFill="1" applyBorder="1" applyAlignment="1">
      <alignment horizontal="center" vertical="center"/>
      <protection/>
    </xf>
    <xf numFmtId="0" fontId="6" fillId="37" borderId="75" xfId="47" applyFont="1" applyFill="1" applyBorder="1" applyAlignment="1">
      <alignment vertical="center"/>
      <protection/>
    </xf>
    <xf numFmtId="0" fontId="0" fillId="37" borderId="0" xfId="0" applyFill="1" applyAlignment="1">
      <alignment/>
    </xf>
    <xf numFmtId="0" fontId="0" fillId="37" borderId="0" xfId="0" applyFill="1" applyBorder="1" applyAlignment="1">
      <alignment/>
    </xf>
    <xf numFmtId="0" fontId="6" fillId="36" borderId="75" xfId="49" applyFont="1" applyFill="1" applyBorder="1" applyAlignment="1">
      <alignment horizontal="right" vertical="center"/>
      <protection/>
    </xf>
    <xf numFmtId="0" fontId="6" fillId="36" borderId="75" xfId="49" applyFont="1" applyFill="1" applyBorder="1" applyAlignment="1">
      <alignment horizontal="left" vertical="center"/>
      <protection/>
    </xf>
    <xf numFmtId="0" fontId="6" fillId="37" borderId="74" xfId="47" applyFont="1" applyFill="1" applyBorder="1" applyAlignment="1">
      <alignment vertical="center"/>
      <protection/>
    </xf>
    <xf numFmtId="0" fontId="6" fillId="37" borderId="75" xfId="49" applyFont="1" applyFill="1" applyBorder="1" applyAlignment="1">
      <alignment horizontal="left" vertical="center"/>
      <protection/>
    </xf>
    <xf numFmtId="0" fontId="6" fillId="37" borderId="76" xfId="47" applyFont="1" applyFill="1" applyBorder="1" applyAlignment="1">
      <alignment vertical="center"/>
      <protection/>
    </xf>
    <xf numFmtId="0" fontId="6" fillId="0" borderId="0" xfId="47" applyFont="1" applyFill="1" applyBorder="1" applyAlignment="1">
      <alignment horizontal="center" vertical="center"/>
      <protection/>
    </xf>
    <xf numFmtId="0" fontId="6" fillId="34" borderId="75" xfId="47" applyFont="1" applyFill="1" applyBorder="1" applyAlignment="1">
      <alignment horizontal="right" vertical="center"/>
      <protection/>
    </xf>
    <xf numFmtId="0" fontId="6" fillId="34" borderId="76" xfId="47" applyFont="1" applyFill="1" applyBorder="1" applyAlignment="1">
      <alignment vertical="center"/>
      <protection/>
    </xf>
    <xf numFmtId="173" fontId="6" fillId="0" borderId="0" xfId="47" applyNumberFormat="1" applyFont="1" applyFill="1" applyBorder="1" applyAlignment="1">
      <alignment horizontal="center" vertical="center"/>
      <protection/>
    </xf>
    <xf numFmtId="0" fontId="6" fillId="34" borderId="78" xfId="47" applyFont="1" applyFill="1" applyBorder="1" applyAlignment="1">
      <alignment vertical="center"/>
      <protection/>
    </xf>
    <xf numFmtId="0" fontId="6" fillId="34" borderId="79" xfId="47" applyFont="1" applyFill="1" applyBorder="1" applyAlignment="1">
      <alignment vertical="center"/>
      <protection/>
    </xf>
    <xf numFmtId="0" fontId="6" fillId="37" borderId="79" xfId="47" applyFont="1" applyFill="1" applyBorder="1" applyAlignment="1">
      <alignment vertical="center"/>
      <protection/>
    </xf>
    <xf numFmtId="0" fontId="6" fillId="34" borderId="80" xfId="47" applyFont="1" applyFill="1" applyBorder="1" applyAlignment="1">
      <alignment vertical="center"/>
      <protection/>
    </xf>
    <xf numFmtId="0" fontId="6" fillId="0" borderId="81" xfId="47" applyFont="1" applyFill="1" applyBorder="1" applyAlignment="1">
      <alignment horizontal="center" vertical="center"/>
      <protection/>
    </xf>
    <xf numFmtId="0" fontId="7" fillId="0" borderId="0" xfId="50" applyFont="1" applyAlignment="1" applyProtection="1">
      <alignment vertical="center"/>
      <protection locked="0"/>
    </xf>
    <xf numFmtId="0" fontId="20" fillId="0" borderId="0" xfId="47" applyFont="1" applyAlignment="1" applyProtection="1">
      <alignment vertical="center"/>
      <protection locked="0"/>
    </xf>
    <xf numFmtId="0" fontId="12" fillId="0" borderId="0" xfId="50" applyFont="1" applyAlignment="1">
      <alignment vertical="center"/>
      <protection/>
    </xf>
    <xf numFmtId="0" fontId="6" fillId="0" borderId="0" xfId="50" applyFont="1" applyAlignment="1">
      <alignment vertical="center"/>
      <protection/>
    </xf>
    <xf numFmtId="0" fontId="6" fillId="0" borderId="0" xfId="50" applyFont="1" applyAlignment="1" applyProtection="1">
      <alignment vertical="center"/>
      <protection locked="0"/>
    </xf>
    <xf numFmtId="0" fontId="20" fillId="0" borderId="0" xfId="50" applyFont="1" applyAlignment="1" applyProtection="1">
      <alignment vertical="center"/>
      <protection locked="0"/>
    </xf>
    <xf numFmtId="0" fontId="6" fillId="0" borderId="0" xfId="50" applyFont="1" applyFill="1" applyAlignment="1" applyProtection="1">
      <alignment horizontal="right" vertical="center"/>
      <protection locked="0"/>
    </xf>
    <xf numFmtId="0" fontId="12" fillId="0" borderId="30" xfId="0" applyFont="1" applyBorder="1" applyAlignment="1">
      <alignment horizontal="center" vertical="center"/>
    </xf>
    <xf numFmtId="0" fontId="12" fillId="0" borderId="17" xfId="0" applyFont="1" applyFill="1" applyBorder="1" applyAlignment="1">
      <alignment horizontal="center" vertical="center" wrapText="1" shrinkToFit="1"/>
    </xf>
    <xf numFmtId="0" fontId="12" fillId="33" borderId="10" xfId="0" applyFont="1" applyFill="1" applyBorder="1" applyAlignment="1">
      <alignment horizontal="center" vertical="center" wrapText="1" shrinkToFit="1"/>
    </xf>
    <xf numFmtId="0" fontId="12" fillId="0" borderId="62" xfId="50" applyFont="1" applyBorder="1" applyAlignment="1">
      <alignment horizontal="center" vertical="center"/>
      <protection/>
    </xf>
    <xf numFmtId="0" fontId="6" fillId="0" borderId="29" xfId="50" applyFont="1" applyBorder="1" applyAlignment="1">
      <alignment horizontal="center" vertical="center"/>
      <protection/>
    </xf>
    <xf numFmtId="0" fontId="14" fillId="38" borderId="12" xfId="50" applyFont="1" applyFill="1" applyBorder="1" applyAlignment="1">
      <alignment horizontal="center" vertical="center"/>
      <protection/>
    </xf>
    <xf numFmtId="0" fontId="8" fillId="0" borderId="0" xfId="50" applyFont="1" applyAlignment="1">
      <alignment vertical="center"/>
      <protection/>
    </xf>
    <xf numFmtId="0" fontId="23" fillId="0" borderId="0" xfId="0" applyFont="1" applyAlignment="1">
      <alignment vertical="center"/>
    </xf>
    <xf numFmtId="0" fontId="12" fillId="0" borderId="29" xfId="0" applyFont="1" applyBorder="1" applyAlignment="1">
      <alignment horizontal="center" vertical="center"/>
    </xf>
    <xf numFmtId="0" fontId="12" fillId="0" borderId="25" xfId="0" applyFont="1" applyBorder="1" applyAlignment="1">
      <alignment horizontal="center" vertical="center" wrapText="1" shrinkToFit="1"/>
    </xf>
    <xf numFmtId="0" fontId="12" fillId="0" borderId="17" xfId="0" applyFont="1" applyBorder="1" applyAlignment="1">
      <alignment horizontal="center" vertical="center" wrapText="1" shrinkToFit="1"/>
    </xf>
    <xf numFmtId="0" fontId="12" fillId="0" borderId="82" xfId="0" applyFont="1" applyFill="1" applyBorder="1" applyAlignment="1">
      <alignment horizontal="center" vertical="center" wrapText="1" shrinkToFit="1"/>
    </xf>
    <xf numFmtId="0" fontId="12" fillId="0" borderId="41" xfId="0" applyFont="1" applyFill="1" applyBorder="1" applyAlignment="1">
      <alignment horizontal="center" vertical="center"/>
    </xf>
    <xf numFmtId="0" fontId="12" fillId="0" borderId="49" xfId="0" applyFont="1" applyFill="1" applyBorder="1" applyAlignment="1">
      <alignment vertical="center"/>
    </xf>
    <xf numFmtId="0" fontId="12" fillId="0" borderId="83" xfId="0" applyFont="1" applyFill="1" applyBorder="1" applyAlignment="1">
      <alignment vertical="center"/>
    </xf>
    <xf numFmtId="0" fontId="12" fillId="0" borderId="84" xfId="0" applyFont="1" applyFill="1" applyBorder="1" applyAlignment="1">
      <alignment horizontal="center" vertical="center"/>
    </xf>
    <xf numFmtId="0" fontId="12" fillId="0" borderId="50" xfId="0" applyFont="1" applyFill="1" applyBorder="1" applyAlignment="1">
      <alignment vertical="center"/>
    </xf>
    <xf numFmtId="0" fontId="24" fillId="0" borderId="49" xfId="0" applyFont="1" applyFill="1" applyBorder="1" applyAlignment="1">
      <alignment horizontal="right" vertical="center"/>
    </xf>
    <xf numFmtId="0" fontId="12" fillId="0" borderId="85" xfId="0" applyFont="1" applyFill="1" applyBorder="1" applyAlignment="1">
      <alignment horizontal="center" vertical="center"/>
    </xf>
    <xf numFmtId="0" fontId="21" fillId="38" borderId="86" xfId="0" applyFont="1" applyFill="1" applyBorder="1" applyAlignment="1">
      <alignment horizontal="left" vertical="center"/>
    </xf>
    <xf numFmtId="0" fontId="1" fillId="38" borderId="72" xfId="0" applyFont="1" applyFill="1" applyBorder="1" applyAlignment="1">
      <alignment vertical="center"/>
    </xf>
    <xf numFmtId="0" fontId="77" fillId="0" borderId="0" xfId="0" applyFont="1" applyAlignment="1">
      <alignment vertical="center"/>
    </xf>
    <xf numFmtId="0" fontId="0" fillId="0" borderId="0" xfId="0" applyAlignment="1">
      <alignment horizontal="right" vertical="center"/>
    </xf>
    <xf numFmtId="0" fontId="0" fillId="0" borderId="0" xfId="0" applyFont="1" applyAlignment="1">
      <alignment vertical="center"/>
    </xf>
    <xf numFmtId="0" fontId="74" fillId="33" borderId="29" xfId="0" applyFont="1" applyFill="1" applyBorder="1" applyAlignment="1">
      <alignment horizontal="center" vertical="center"/>
    </xf>
    <xf numFmtId="0" fontId="76" fillId="38"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horizontal="right" vertical="center"/>
    </xf>
    <xf numFmtId="0" fontId="76" fillId="38" borderId="29" xfId="0" applyFont="1" applyFill="1" applyBorder="1" applyAlignment="1">
      <alignment horizontal="center" vertical="center"/>
    </xf>
    <xf numFmtId="0" fontId="76" fillId="38" borderId="83" xfId="0" applyFont="1" applyFill="1" applyBorder="1" applyAlignment="1">
      <alignment horizontal="center" vertical="center"/>
    </xf>
    <xf numFmtId="0" fontId="74" fillId="0" borderId="29" xfId="0" applyFont="1" applyBorder="1" applyAlignment="1">
      <alignment horizontal="center" vertical="center"/>
    </xf>
    <xf numFmtId="0" fontId="74" fillId="0" borderId="17" xfId="0" applyFont="1" applyBorder="1" applyAlignment="1">
      <alignment horizontal="center" vertical="center"/>
    </xf>
    <xf numFmtId="0" fontId="74" fillId="38" borderId="12" xfId="0" applyFont="1" applyFill="1" applyBorder="1" applyAlignment="1">
      <alignment horizontal="center" vertical="center"/>
    </xf>
    <xf numFmtId="0" fontId="13" fillId="0" borderId="41" xfId="0" applyFont="1" applyFill="1" applyBorder="1" applyAlignment="1">
      <alignment horizontal="left" vertical="center"/>
    </xf>
    <xf numFmtId="0" fontId="74" fillId="0" borderId="41" xfId="0" applyFont="1" applyBorder="1" applyAlignment="1">
      <alignment vertical="center"/>
    </xf>
    <xf numFmtId="0" fontId="78" fillId="0" borderId="0" xfId="0" applyFont="1" applyAlignment="1">
      <alignment vertical="center"/>
    </xf>
    <xf numFmtId="0" fontId="74" fillId="0" borderId="23" xfId="0" applyFont="1" applyBorder="1" applyAlignment="1">
      <alignment vertical="center"/>
    </xf>
    <xf numFmtId="0" fontId="6" fillId="36" borderId="77" xfId="47" applyFont="1" applyFill="1" applyBorder="1" applyAlignment="1">
      <alignment horizontal="center" vertical="center"/>
      <protection/>
    </xf>
    <xf numFmtId="0" fontId="6" fillId="13" borderId="87" xfId="47" applyFont="1" applyFill="1" applyBorder="1" applyAlignment="1">
      <alignment horizontal="center" vertical="center"/>
      <protection/>
    </xf>
    <xf numFmtId="0" fontId="6" fillId="13" borderId="88" xfId="47" applyFont="1" applyFill="1" applyBorder="1" applyAlignment="1">
      <alignment horizontal="center" vertical="center"/>
      <protection/>
    </xf>
    <xf numFmtId="0" fontId="6" fillId="37" borderId="77" xfId="47" applyFont="1" applyFill="1" applyBorder="1" applyAlignment="1">
      <alignment horizontal="center" vertical="center"/>
      <protection/>
    </xf>
    <xf numFmtId="0" fontId="6" fillId="35" borderId="77" xfId="47" applyFont="1" applyFill="1" applyBorder="1" applyAlignment="1">
      <alignment horizontal="center" vertical="center"/>
      <protection/>
    </xf>
    <xf numFmtId="0" fontId="6" fillId="7" borderId="77" xfId="47" applyFont="1" applyFill="1" applyBorder="1" applyAlignment="1">
      <alignment horizontal="center" vertical="center"/>
      <protection/>
    </xf>
    <xf numFmtId="0" fontId="74" fillId="0" borderId="41" xfId="0" applyFont="1" applyBorder="1" applyAlignment="1">
      <alignment horizontal="left" vertical="center"/>
    </xf>
    <xf numFmtId="0" fontId="6" fillId="39" borderId="17" xfId="47" applyFont="1" applyFill="1" applyBorder="1" applyAlignment="1" applyProtection="1">
      <alignment horizontal="center" vertical="center" wrapText="1"/>
      <protection locked="0"/>
    </xf>
    <xf numFmtId="0" fontId="6" fillId="39" borderId="10" xfId="47" applyFont="1" applyFill="1" applyBorder="1" applyAlignment="1" applyProtection="1">
      <alignment horizontal="center" vertical="center" wrapText="1"/>
      <protection locked="0"/>
    </xf>
    <xf numFmtId="0" fontId="74" fillId="0" borderId="0" xfId="47" applyFont="1" applyAlignment="1" applyProtection="1">
      <alignment horizontal="right" vertical="center"/>
      <protection locked="0"/>
    </xf>
    <xf numFmtId="0" fontId="74" fillId="0" borderId="0" xfId="0" applyFont="1" applyAlignment="1">
      <alignment horizontal="right" vertical="center"/>
    </xf>
    <xf numFmtId="0" fontId="0" fillId="0" borderId="0" xfId="0" applyFont="1" applyFill="1" applyBorder="1" applyAlignment="1">
      <alignment horizontal="center" vertical="center"/>
    </xf>
    <xf numFmtId="0" fontId="55" fillId="0" borderId="0" xfId="0" applyFont="1" applyFill="1" applyBorder="1" applyAlignment="1">
      <alignment vertical="center"/>
    </xf>
    <xf numFmtId="0" fontId="0" fillId="0" borderId="0" xfId="0" applyFont="1" applyFill="1" applyAlignment="1">
      <alignment vertical="center"/>
    </xf>
    <xf numFmtId="0" fontId="76" fillId="0" borderId="29" xfId="0" applyFont="1" applyBorder="1" applyAlignment="1">
      <alignment horizontal="center" vertical="center"/>
    </xf>
    <xf numFmtId="0" fontId="74" fillId="0" borderId="0" xfId="0" applyFont="1" applyFill="1" applyBorder="1" applyAlignment="1">
      <alignment vertical="center"/>
    </xf>
    <xf numFmtId="0" fontId="74" fillId="35" borderId="12" xfId="0" applyFont="1" applyFill="1" applyBorder="1" applyAlignment="1">
      <alignment horizontal="center" vertical="center"/>
    </xf>
    <xf numFmtId="0" fontId="76" fillId="38" borderId="89" xfId="0" applyFont="1" applyFill="1" applyBorder="1" applyAlignment="1">
      <alignment vertical="center"/>
    </xf>
    <xf numFmtId="0" fontId="12" fillId="0" borderId="35" xfId="0" applyFont="1" applyFill="1" applyBorder="1" applyAlignment="1">
      <alignment horizontal="center" vertical="center" wrapText="1" shrinkToFit="1"/>
    </xf>
    <xf numFmtId="0" fontId="12" fillId="0" borderId="90" xfId="0" applyFont="1" applyBorder="1" applyAlignment="1">
      <alignment horizontal="center" vertical="center"/>
    </xf>
    <xf numFmtId="0" fontId="12" fillId="0" borderId="91" xfId="0" applyFont="1" applyBorder="1" applyAlignment="1">
      <alignment horizontal="center" vertical="center" wrapText="1" shrinkToFit="1"/>
    </xf>
    <xf numFmtId="0" fontId="76" fillId="36" borderId="31" xfId="0" applyFont="1" applyFill="1" applyBorder="1" applyAlignment="1">
      <alignment horizontal="left" vertical="center"/>
    </xf>
    <xf numFmtId="0" fontId="74" fillId="0" borderId="31" xfId="0" applyFont="1" applyBorder="1" applyAlignment="1">
      <alignment horizontal="left" vertical="center"/>
    </xf>
    <xf numFmtId="0" fontId="79" fillId="0" borderId="31" xfId="0" applyFont="1" applyBorder="1" applyAlignment="1">
      <alignment horizontal="right" vertical="center"/>
    </xf>
    <xf numFmtId="0" fontId="76" fillId="38" borderId="31" xfId="0" applyFont="1" applyFill="1" applyBorder="1" applyAlignment="1">
      <alignment horizontal="left" vertical="center"/>
    </xf>
    <xf numFmtId="0" fontId="76" fillId="35" borderId="14" xfId="0" applyFont="1" applyFill="1" applyBorder="1" applyAlignment="1">
      <alignment vertical="center"/>
    </xf>
    <xf numFmtId="0" fontId="12" fillId="0" borderId="90" xfId="0" applyFont="1" applyBorder="1" applyAlignment="1">
      <alignment horizontal="center" vertical="center"/>
    </xf>
    <xf numFmtId="0" fontId="12" fillId="0" borderId="91" xfId="0" applyFont="1" applyBorder="1" applyAlignment="1">
      <alignment horizontal="center" vertical="center" wrapText="1" shrinkToFit="1"/>
    </xf>
    <xf numFmtId="0" fontId="76" fillId="33" borderId="92" xfId="0" applyFont="1" applyFill="1" applyBorder="1" applyAlignment="1">
      <alignment horizontal="center" vertical="center"/>
    </xf>
    <xf numFmtId="49" fontId="74" fillId="0" borderId="93" xfId="0" applyNumberFormat="1" applyFont="1" applyBorder="1" applyAlignment="1">
      <alignment horizontal="left" vertical="center"/>
    </xf>
    <xf numFmtId="0" fontId="74" fillId="0" borderId="93" xfId="0" applyFont="1" applyBorder="1" applyAlignment="1">
      <alignment horizontal="left" vertical="center"/>
    </xf>
    <xf numFmtId="0" fontId="79" fillId="0" borderId="93" xfId="0" applyFont="1" applyBorder="1" applyAlignment="1">
      <alignment horizontal="right" vertical="center"/>
    </xf>
    <xf numFmtId="0" fontId="76" fillId="38" borderId="94" xfId="0" applyFont="1" applyFill="1" applyBorder="1" applyAlignment="1">
      <alignment vertical="center"/>
    </xf>
    <xf numFmtId="0" fontId="6" fillId="0" borderId="79" xfId="47" applyFont="1" applyFill="1" applyBorder="1" applyAlignment="1">
      <alignment vertical="center"/>
      <protection/>
    </xf>
    <xf numFmtId="0" fontId="6" fillId="0" borderId="80" xfId="47" applyFont="1" applyFill="1" applyBorder="1" applyAlignment="1">
      <alignment vertical="center"/>
      <protection/>
    </xf>
    <xf numFmtId="0" fontId="6" fillId="37" borderId="81" xfId="47" applyFont="1" applyFill="1" applyBorder="1" applyAlignment="1">
      <alignment horizontal="center" vertical="center"/>
      <protection/>
    </xf>
    <xf numFmtId="0" fontId="67" fillId="0" borderId="0" xfId="0" applyFont="1" applyAlignment="1">
      <alignment vertical="center"/>
    </xf>
    <xf numFmtId="0" fontId="74" fillId="0" borderId="0" xfId="0" applyFont="1" applyFill="1" applyAlignment="1">
      <alignment vertical="center"/>
    </xf>
    <xf numFmtId="0" fontId="76" fillId="33" borderId="31" xfId="0" applyFont="1" applyFill="1" applyBorder="1" applyAlignment="1">
      <alignment horizontal="left" vertical="center"/>
    </xf>
    <xf numFmtId="0" fontId="12" fillId="0" borderId="17" xfId="0" applyFont="1" applyFill="1" applyBorder="1" applyAlignment="1">
      <alignment horizontal="center" vertical="center" wrapText="1" shrinkToFit="1"/>
    </xf>
    <xf numFmtId="0" fontId="12" fillId="0" borderId="95" xfId="0" applyFont="1" applyFill="1" applyBorder="1" applyAlignment="1">
      <alignment horizontal="center" vertical="center" wrapText="1" shrinkToFit="1"/>
    </xf>
    <xf numFmtId="0" fontId="74" fillId="0" borderId="0" xfId="0" applyFont="1" applyFill="1" applyBorder="1" applyAlignment="1">
      <alignment horizontal="center" vertical="center"/>
    </xf>
    <xf numFmtId="0" fontId="76" fillId="0" borderId="0" xfId="0" applyFont="1" applyFill="1" applyBorder="1" applyAlignment="1">
      <alignment vertical="center"/>
    </xf>
    <xf numFmtId="0" fontId="14" fillId="0" borderId="0" xfId="50" applyFont="1" applyFill="1" applyBorder="1" applyAlignment="1">
      <alignment horizontal="center" vertical="center"/>
      <protection/>
    </xf>
    <xf numFmtId="0" fontId="22" fillId="0" borderId="0" xfId="47" applyFont="1" applyFill="1" applyBorder="1" applyAlignment="1" applyProtection="1">
      <alignment vertical="center"/>
      <protection locked="0"/>
    </xf>
    <xf numFmtId="0" fontId="22" fillId="0" borderId="0" xfId="50" applyFont="1" applyFill="1" applyBorder="1" applyAlignment="1">
      <alignment vertical="center"/>
      <protection/>
    </xf>
    <xf numFmtId="0" fontId="22" fillId="0" borderId="0" xfId="50" applyFont="1" applyFill="1" applyAlignment="1">
      <alignment vertical="center"/>
      <protection/>
    </xf>
    <xf numFmtId="0" fontId="8" fillId="0" borderId="0" xfId="50" applyFont="1" applyFill="1" applyAlignment="1">
      <alignment vertical="center"/>
      <protection/>
    </xf>
    <xf numFmtId="0" fontId="21" fillId="0" borderId="0" xfId="0" applyFont="1" applyFill="1" applyBorder="1" applyAlignment="1">
      <alignment horizontal="left" vertical="center"/>
    </xf>
    <xf numFmtId="0" fontId="1" fillId="0" borderId="0" xfId="0" applyFont="1" applyFill="1" applyBorder="1" applyAlignment="1">
      <alignment vertical="center"/>
    </xf>
    <xf numFmtId="0" fontId="76" fillId="38" borderId="96" xfId="0" applyFont="1" applyFill="1" applyBorder="1" applyAlignment="1">
      <alignment horizontal="center" vertical="center"/>
    </xf>
    <xf numFmtId="0" fontId="76" fillId="33" borderId="29" xfId="0" applyFont="1" applyFill="1" applyBorder="1" applyAlignment="1">
      <alignment horizontal="center" vertical="center"/>
    </xf>
    <xf numFmtId="0" fontId="76" fillId="33" borderId="48" xfId="0" applyFont="1" applyFill="1" applyBorder="1" applyAlignment="1">
      <alignment horizontal="left" vertical="center"/>
    </xf>
    <xf numFmtId="0" fontId="76" fillId="36" borderId="29" xfId="0" applyFont="1" applyFill="1" applyBorder="1" applyAlignment="1">
      <alignment horizontal="center" vertical="center"/>
    </xf>
    <xf numFmtId="0" fontId="80" fillId="33" borderId="93" xfId="0" applyFont="1" applyFill="1" applyBorder="1" applyAlignment="1">
      <alignment horizontal="right" vertical="center"/>
    </xf>
    <xf numFmtId="0" fontId="80" fillId="38" borderId="93" xfId="0" applyFont="1" applyFill="1" applyBorder="1" applyAlignment="1">
      <alignment horizontal="right" vertical="center"/>
    </xf>
    <xf numFmtId="0" fontId="76" fillId="38" borderId="62" xfId="0" applyFont="1" applyFill="1" applyBorder="1" applyAlignment="1">
      <alignment horizontal="center" vertical="center"/>
    </xf>
    <xf numFmtId="0" fontId="76" fillId="33" borderId="45" xfId="0" applyFont="1" applyFill="1" applyBorder="1" applyAlignment="1">
      <alignment horizontal="center" vertical="center"/>
    </xf>
    <xf numFmtId="0" fontId="6" fillId="37" borderId="0" xfId="47" applyFont="1" applyFill="1" applyAlignment="1">
      <alignment vertical="center"/>
      <protection/>
    </xf>
    <xf numFmtId="0" fontId="6" fillId="0" borderId="0" xfId="47" applyFont="1" applyFill="1" applyAlignment="1" applyProtection="1">
      <alignment horizontal="left" vertical="center"/>
      <protection locked="0"/>
    </xf>
    <xf numFmtId="0" fontId="6" fillId="0" borderId="41" xfId="0" applyFont="1" applyFill="1" applyBorder="1" applyAlignment="1">
      <alignment horizontal="center" vertical="center"/>
    </xf>
    <xf numFmtId="0" fontId="6" fillId="0" borderId="49" xfId="0" applyFont="1" applyFill="1" applyBorder="1" applyAlignment="1">
      <alignment vertical="center"/>
    </xf>
    <xf numFmtId="0" fontId="15" fillId="0" borderId="17" xfId="47" applyFont="1" applyFill="1" applyBorder="1" applyAlignment="1">
      <alignment horizontal="center" vertical="center"/>
      <protection/>
    </xf>
    <xf numFmtId="0" fontId="15" fillId="0" borderId="32" xfId="47" applyFont="1" applyFill="1" applyBorder="1" applyAlignment="1">
      <alignment horizontal="center" vertical="center"/>
      <protection/>
    </xf>
    <xf numFmtId="0" fontId="15" fillId="0" borderId="10" xfId="47" applyFont="1" applyFill="1" applyBorder="1" applyAlignment="1">
      <alignment horizontal="center" vertical="center"/>
      <protection/>
    </xf>
    <xf numFmtId="0" fontId="6" fillId="0" borderId="25" xfId="47" applyFont="1" applyFill="1" applyBorder="1" applyAlignment="1">
      <alignment horizontal="center" vertical="center"/>
      <protection/>
    </xf>
    <xf numFmtId="0" fontId="6" fillId="0" borderId="31" xfId="47" applyFont="1" applyFill="1" applyBorder="1" applyAlignment="1">
      <alignment horizontal="center" vertical="center"/>
      <protection/>
    </xf>
    <xf numFmtId="0" fontId="6" fillId="0" borderId="29" xfId="47" applyFont="1" applyFill="1" applyBorder="1" applyAlignment="1">
      <alignment horizontal="center" vertical="center"/>
      <protection/>
    </xf>
    <xf numFmtId="0" fontId="6" fillId="40" borderId="74" xfId="47" applyFont="1" applyFill="1" applyBorder="1" applyAlignment="1">
      <alignment vertical="center"/>
      <protection/>
    </xf>
    <xf numFmtId="0" fontId="6" fillId="41" borderId="74" xfId="47" applyFont="1" applyFill="1" applyBorder="1" applyAlignment="1">
      <alignment vertical="center"/>
      <protection/>
    </xf>
    <xf numFmtId="0" fontId="6" fillId="42" borderId="74" xfId="47" applyFont="1" applyFill="1" applyBorder="1" applyAlignment="1">
      <alignment vertical="center"/>
      <protection/>
    </xf>
    <xf numFmtId="0" fontId="6" fillId="43" borderId="74" xfId="47" applyFont="1" applyFill="1" applyBorder="1" applyAlignment="1">
      <alignment vertical="center"/>
      <protection/>
    </xf>
    <xf numFmtId="0" fontId="6" fillId="43" borderId="78" xfId="47" applyFont="1" applyFill="1" applyBorder="1" applyAlignment="1">
      <alignment vertical="center"/>
      <protection/>
    </xf>
    <xf numFmtId="0" fontId="6" fillId="0" borderId="36" xfId="50" applyFont="1" applyBorder="1" applyAlignment="1">
      <alignment horizontal="center" vertical="center"/>
      <protection/>
    </xf>
    <xf numFmtId="0" fontId="10" fillId="0" borderId="83" xfId="47" applyFont="1" applyBorder="1" applyAlignment="1" applyProtection="1">
      <alignment horizontal="center" vertical="center" wrapText="1"/>
      <protection locked="0"/>
    </xf>
    <xf numFmtId="0" fontId="7" fillId="0" borderId="0" xfId="0" applyFont="1" applyAlignment="1">
      <alignment vertical="center"/>
    </xf>
    <xf numFmtId="0" fontId="6" fillId="0" borderId="29" xfId="0" applyFont="1" applyBorder="1" applyAlignment="1">
      <alignment horizontal="center" vertical="center"/>
    </xf>
    <xf numFmtId="174" fontId="6" fillId="35" borderId="97" xfId="47" applyNumberFormat="1" applyFont="1" applyFill="1" applyBorder="1" applyAlignment="1">
      <alignment horizontal="right" vertical="center"/>
      <protection/>
    </xf>
    <xf numFmtId="3" fontId="6" fillId="35" borderId="18" xfId="47" applyNumberFormat="1" applyFont="1" applyFill="1" applyBorder="1" applyAlignment="1">
      <alignment horizontal="right" vertical="center"/>
      <protection/>
    </xf>
    <xf numFmtId="3" fontId="6" fillId="35" borderId="59" xfId="47" applyNumberFormat="1" applyFont="1" applyFill="1" applyBorder="1" applyAlignment="1">
      <alignment horizontal="right" vertical="center"/>
      <protection/>
    </xf>
    <xf numFmtId="3" fontId="6" fillId="35" borderId="52" xfId="47" applyNumberFormat="1" applyFont="1" applyFill="1" applyBorder="1" applyAlignment="1">
      <alignment horizontal="right" vertical="center"/>
      <protection/>
    </xf>
    <xf numFmtId="3" fontId="6" fillId="0" borderId="0" xfId="47" applyNumberFormat="1" applyFont="1" applyAlignment="1" applyProtection="1">
      <alignment horizontal="right" vertical="center"/>
      <protection locked="0"/>
    </xf>
    <xf numFmtId="3" fontId="6" fillId="0" borderId="0" xfId="47" applyNumberFormat="1" applyFont="1" applyBorder="1" applyAlignment="1" applyProtection="1">
      <alignment horizontal="right" vertical="center" wrapText="1"/>
      <protection locked="0"/>
    </xf>
    <xf numFmtId="3" fontId="6" fillId="0" borderId="0" xfId="47" applyNumberFormat="1" applyFont="1" applyBorder="1" applyAlignment="1" applyProtection="1">
      <alignment horizontal="right" vertical="center"/>
      <protection locked="0"/>
    </xf>
    <xf numFmtId="3" fontId="0" fillId="37" borderId="0" xfId="0" applyNumberFormat="1" applyFill="1" applyAlignment="1">
      <alignment horizontal="right"/>
    </xf>
    <xf numFmtId="3" fontId="12" fillId="0" borderId="97" xfId="50" applyNumberFormat="1" applyFont="1" applyBorder="1" applyAlignment="1" applyProtection="1">
      <alignment horizontal="right" vertical="center"/>
      <protection locked="0"/>
    </xf>
    <xf numFmtId="3" fontId="12" fillId="0" borderId="52" xfId="50" applyNumberFormat="1" applyFont="1" applyBorder="1" applyAlignment="1" applyProtection="1">
      <alignment horizontal="right" vertical="center"/>
      <protection locked="0"/>
    </xf>
    <xf numFmtId="3" fontId="6" fillId="0" borderId="61" xfId="50" applyNumberFormat="1" applyFont="1" applyBorder="1" applyAlignment="1" applyProtection="1">
      <alignment horizontal="right" vertical="center"/>
      <protection locked="0"/>
    </xf>
    <xf numFmtId="3" fontId="6" fillId="0" borderId="48" xfId="50" applyNumberFormat="1" applyFont="1" applyBorder="1" applyAlignment="1" applyProtection="1">
      <alignment horizontal="right" vertical="center"/>
      <protection locked="0"/>
    </xf>
    <xf numFmtId="3" fontId="6" fillId="0" borderId="30" xfId="50" applyNumberFormat="1" applyFont="1" applyBorder="1" applyAlignment="1" applyProtection="1">
      <alignment horizontal="right" vertical="center"/>
      <protection locked="0"/>
    </xf>
    <xf numFmtId="3" fontId="6" fillId="0" borderId="31" xfId="50" applyNumberFormat="1" applyFont="1" applyBorder="1" applyAlignment="1" applyProtection="1">
      <alignment horizontal="right" vertical="center"/>
      <protection locked="0"/>
    </xf>
    <xf numFmtId="3" fontId="6" fillId="0" borderId="63" xfId="50" applyNumberFormat="1" applyFont="1" applyBorder="1" applyAlignment="1" applyProtection="1">
      <alignment horizontal="right" vertical="center"/>
      <protection locked="0"/>
    </xf>
    <xf numFmtId="3" fontId="6" fillId="0" borderId="98" xfId="50" applyNumberFormat="1" applyFont="1" applyBorder="1" applyAlignment="1" applyProtection="1">
      <alignment horizontal="right" vertical="center"/>
      <protection locked="0"/>
    </xf>
    <xf numFmtId="3" fontId="22" fillId="38" borderId="19" xfId="47" applyNumberFormat="1" applyFont="1" applyFill="1" applyBorder="1" applyAlignment="1" applyProtection="1">
      <alignment horizontal="right" vertical="center"/>
      <protection locked="0"/>
    </xf>
    <xf numFmtId="0" fontId="12" fillId="0" borderId="0" xfId="0" applyFont="1" applyAlignment="1">
      <alignment horizontal="left" vertical="center" wrapText="1"/>
    </xf>
    <xf numFmtId="3" fontId="22" fillId="38" borderId="89" xfId="47" applyNumberFormat="1" applyFont="1" applyFill="1" applyBorder="1" applyAlignment="1" applyProtection="1">
      <alignment horizontal="left" vertical="center"/>
      <protection locked="0"/>
    </xf>
    <xf numFmtId="0" fontId="6" fillId="37" borderId="99" xfId="47" applyFont="1" applyFill="1" applyBorder="1" applyAlignment="1">
      <alignment horizontal="center" vertical="center" wrapText="1"/>
      <protection/>
    </xf>
    <xf numFmtId="0" fontId="6" fillId="33" borderId="100" xfId="47" applyFont="1" applyFill="1" applyBorder="1" applyAlignment="1">
      <alignment horizontal="center" vertical="center"/>
      <protection/>
    </xf>
    <xf numFmtId="0" fontId="6" fillId="0" borderId="101" xfId="47" applyFont="1" applyBorder="1" applyAlignment="1">
      <alignment horizontal="center" vertical="center"/>
      <protection/>
    </xf>
    <xf numFmtId="0" fontId="6" fillId="0" borderId="102" xfId="47" applyFont="1" applyBorder="1" applyAlignment="1">
      <alignment horizontal="center" vertical="center"/>
      <protection/>
    </xf>
    <xf numFmtId="0" fontId="6" fillId="0" borderId="103" xfId="47" applyFont="1" applyBorder="1" applyAlignment="1">
      <alignment horizontal="center" vertical="center"/>
      <protection/>
    </xf>
    <xf numFmtId="0" fontId="6" fillId="0" borderId="32" xfId="47" applyFont="1" applyBorder="1" applyAlignment="1" applyProtection="1">
      <alignment horizontal="center" vertical="center" wrapText="1"/>
      <protection locked="0"/>
    </xf>
    <xf numFmtId="0" fontId="6" fillId="0" borderId="29" xfId="47" applyFont="1" applyBorder="1" applyAlignment="1" applyProtection="1">
      <alignment horizontal="center" vertical="center"/>
      <protection locked="0"/>
    </xf>
    <xf numFmtId="0" fontId="6" fillId="0" borderId="104" xfId="47" applyFont="1" applyBorder="1" applyAlignment="1">
      <alignment vertical="center"/>
      <protection/>
    </xf>
    <xf numFmtId="0" fontId="12" fillId="0" borderId="51" xfId="47" applyFont="1" applyFill="1" applyBorder="1" applyAlignment="1" applyProtection="1">
      <alignment horizontal="left" vertical="center" wrapText="1" indent="1"/>
      <protection locked="0"/>
    </xf>
    <xf numFmtId="0" fontId="12" fillId="0" borderId="25" xfId="47" applyFont="1" applyFill="1" applyBorder="1" applyAlignment="1" applyProtection="1">
      <alignment horizontal="left" vertical="center" wrapText="1" indent="1"/>
      <protection locked="0"/>
    </xf>
    <xf numFmtId="0" fontId="12" fillId="0" borderId="51" xfId="47" applyFont="1" applyBorder="1" applyAlignment="1" applyProtection="1">
      <alignment horizontal="left" vertical="center" wrapText="1" indent="1"/>
      <protection locked="0"/>
    </xf>
    <xf numFmtId="0" fontId="12" fillId="0" borderId="13" xfId="47" applyFont="1" applyBorder="1" applyAlignment="1" applyProtection="1">
      <alignment horizontal="left" vertical="center" wrapText="1" indent="1"/>
      <protection locked="0"/>
    </xf>
    <xf numFmtId="0" fontId="6" fillId="0" borderId="105" xfId="47" applyFont="1" applyFill="1" applyBorder="1" applyAlignment="1" applyProtection="1">
      <alignment horizontal="left" vertical="center" indent="1"/>
      <protection locked="0"/>
    </xf>
    <xf numFmtId="0" fontId="12" fillId="0" borderId="32" xfId="47" applyFont="1" applyBorder="1" applyAlignment="1" applyProtection="1">
      <alignment horizontal="left" vertical="center" wrapText="1" indent="1"/>
      <protection locked="0"/>
    </xf>
    <xf numFmtId="0" fontId="6" fillId="0" borderId="54" xfId="47" applyFont="1" applyBorder="1" applyAlignment="1" applyProtection="1">
      <alignment horizontal="left" vertical="center" indent="1"/>
      <protection locked="0"/>
    </xf>
    <xf numFmtId="0" fontId="6" fillId="0" borderId="16" xfId="47" applyFont="1" applyBorder="1" applyAlignment="1" applyProtection="1">
      <alignment horizontal="left" vertical="center" indent="1"/>
      <protection locked="0"/>
    </xf>
    <xf numFmtId="0" fontId="6" fillId="0" borderId="16" xfId="47" applyFont="1" applyBorder="1" applyAlignment="1" applyProtection="1">
      <alignment horizontal="left" vertical="center" indent="1"/>
      <protection locked="0"/>
    </xf>
    <xf numFmtId="0" fontId="8" fillId="0" borderId="16" xfId="47" applyFont="1" applyBorder="1" applyAlignment="1" applyProtection="1">
      <alignment horizontal="left" indent="1"/>
      <protection locked="0"/>
    </xf>
    <xf numFmtId="0" fontId="6" fillId="0" borderId="56" xfId="47" applyFont="1" applyBorder="1" applyAlignment="1" applyProtection="1">
      <alignment horizontal="left" vertical="center" indent="1"/>
      <protection locked="0"/>
    </xf>
    <xf numFmtId="0" fontId="6" fillId="0" borderId="11" xfId="47" applyFont="1" applyBorder="1" applyAlignment="1" applyProtection="1">
      <alignment horizontal="left" vertical="center" indent="1"/>
      <protection locked="0"/>
    </xf>
    <xf numFmtId="0" fontId="8" fillId="0" borderId="26" xfId="47" applyFont="1" applyBorder="1" applyAlignment="1" applyProtection="1">
      <alignment horizontal="left" vertical="top" wrapText="1" indent="1"/>
      <protection locked="0"/>
    </xf>
    <xf numFmtId="0" fontId="6" fillId="0" borderId="26" xfId="47" applyFont="1" applyBorder="1" applyAlignment="1" applyProtection="1">
      <alignment horizontal="left" vertical="top" wrapText="1" indent="1"/>
      <protection locked="0"/>
    </xf>
    <xf numFmtId="0" fontId="6" fillId="0" borderId="16" xfId="47" applyFont="1" applyBorder="1" applyAlignment="1" applyProtection="1">
      <alignment horizontal="left" vertical="top" wrapText="1" indent="1"/>
      <protection locked="0"/>
    </xf>
    <xf numFmtId="0" fontId="8" fillId="0" borderId="16" xfId="47" applyFont="1" applyBorder="1" applyAlignment="1" applyProtection="1">
      <alignment horizontal="left" vertical="top" wrapText="1" indent="1"/>
      <protection locked="0"/>
    </xf>
    <xf numFmtId="0" fontId="8" fillId="0" borderId="56" xfId="47" applyFont="1" applyBorder="1" applyAlignment="1" applyProtection="1">
      <alignment horizontal="left" vertical="top" wrapText="1" indent="1"/>
      <protection locked="0"/>
    </xf>
    <xf numFmtId="0" fontId="6" fillId="0" borderId="18" xfId="47" applyFont="1" applyBorder="1" applyAlignment="1" applyProtection="1">
      <alignment horizontal="left" vertical="center" indent="1"/>
      <protection locked="0"/>
    </xf>
    <xf numFmtId="0" fontId="6" fillId="0" borderId="25" xfId="47" applyFont="1" applyBorder="1" applyAlignment="1" applyProtection="1">
      <alignment horizontal="left" vertical="center" indent="1"/>
      <protection locked="0"/>
    </xf>
    <xf numFmtId="0" fontId="6" fillId="0" borderId="13" xfId="47" applyFont="1" applyBorder="1" applyAlignment="1" applyProtection="1">
      <alignment horizontal="left" vertical="center" indent="1"/>
      <protection locked="0"/>
    </xf>
    <xf numFmtId="0" fontId="6" fillId="0" borderId="51" xfId="47" applyFont="1" applyFill="1" applyBorder="1" applyAlignment="1" applyProtection="1">
      <alignment horizontal="left" vertical="center" indent="1"/>
      <protection locked="0"/>
    </xf>
    <xf numFmtId="0" fontId="52" fillId="0" borderId="0" xfId="47" applyFont="1" applyAlignment="1">
      <alignment vertical="center"/>
      <protection/>
    </xf>
    <xf numFmtId="0" fontId="6" fillId="0" borderId="51" xfId="47" applyFont="1" applyBorder="1" applyAlignment="1" applyProtection="1">
      <alignment horizontal="left" vertical="center" indent="1"/>
      <protection locked="0"/>
    </xf>
    <xf numFmtId="0" fontId="6" fillId="0" borderId="47" xfId="47" applyFont="1" applyBorder="1" applyAlignment="1" applyProtection="1">
      <alignment horizontal="left" vertical="center" indent="1"/>
      <protection locked="0"/>
    </xf>
    <xf numFmtId="0" fontId="6" fillId="0" borderId="57" xfId="47" applyFont="1" applyBorder="1" applyAlignment="1" applyProtection="1">
      <alignment horizontal="left" vertical="center" indent="1"/>
      <protection locked="0"/>
    </xf>
    <xf numFmtId="0" fontId="6" fillId="0" borderId="21" xfId="47" applyFont="1" applyBorder="1" applyAlignment="1" applyProtection="1">
      <alignment horizontal="left" vertical="center" indent="1"/>
      <protection locked="0"/>
    </xf>
    <xf numFmtId="0" fontId="6" fillId="0" borderId="106" xfId="47" applyFont="1" applyBorder="1" applyAlignment="1" applyProtection="1">
      <alignment horizontal="left" vertical="center" indent="1"/>
      <protection locked="0"/>
    </xf>
    <xf numFmtId="0" fontId="6" fillId="0" borderId="23" xfId="47" applyFont="1" applyBorder="1" applyAlignment="1" applyProtection="1">
      <alignment horizontal="left" vertical="center" indent="1"/>
      <protection locked="0"/>
    </xf>
    <xf numFmtId="0" fontId="6" fillId="0" borderId="89" xfId="47" applyFont="1" applyBorder="1" applyAlignment="1" applyProtection="1">
      <alignment horizontal="left" vertical="center" indent="1"/>
      <protection locked="0"/>
    </xf>
    <xf numFmtId="0" fontId="6" fillId="0" borderId="24" xfId="47" applyFont="1" applyBorder="1" applyAlignment="1" applyProtection="1">
      <alignment horizontal="left" vertical="center" indent="1"/>
      <protection locked="0"/>
    </xf>
    <xf numFmtId="0" fontId="6" fillId="0" borderId="107" xfId="47" applyFont="1" applyBorder="1" applyAlignment="1" applyProtection="1">
      <alignment horizontal="left" vertical="center" indent="1"/>
      <protection locked="0"/>
    </xf>
    <xf numFmtId="0" fontId="6" fillId="0" borderId="62" xfId="47" applyFont="1" applyBorder="1" applyAlignment="1" applyProtection="1">
      <alignment horizontal="left" vertical="center" indent="1"/>
      <protection locked="0"/>
    </xf>
    <xf numFmtId="0" fontId="20" fillId="0" borderId="100" xfId="47" applyFont="1" applyBorder="1" applyAlignment="1" applyProtection="1">
      <alignment horizontal="left" vertical="center" indent="1"/>
      <protection locked="0"/>
    </xf>
    <xf numFmtId="0" fontId="6" fillId="0" borderId="100" xfId="47" applyFont="1" applyBorder="1" applyAlignment="1" applyProtection="1">
      <alignment horizontal="left" vertical="center" indent="1"/>
      <protection locked="0"/>
    </xf>
    <xf numFmtId="0" fontId="6" fillId="0" borderId="108" xfId="47" applyFont="1" applyBorder="1" applyAlignment="1" applyProtection="1">
      <alignment horizontal="left" indent="1"/>
      <protection locked="0"/>
    </xf>
    <xf numFmtId="0" fontId="6" fillId="0" borderId="28" xfId="47" applyFont="1" applyBorder="1" applyAlignment="1" applyProtection="1">
      <alignment horizontal="left" vertical="center" indent="1"/>
      <protection locked="0"/>
    </xf>
    <xf numFmtId="0" fontId="6" fillId="0" borderId="29" xfId="47" applyFont="1" applyBorder="1" applyAlignment="1" applyProtection="1">
      <alignment horizontal="left" vertical="center" indent="1"/>
      <protection locked="0"/>
    </xf>
    <xf numFmtId="0" fontId="6" fillId="0" borderId="12" xfId="47" applyFont="1" applyBorder="1" applyAlignment="1" applyProtection="1">
      <alignment horizontal="left" vertical="center" indent="1"/>
      <protection locked="0"/>
    </xf>
    <xf numFmtId="0" fontId="6" fillId="0" borderId="36" xfId="47" applyFont="1" applyBorder="1" applyAlignment="1" applyProtection="1">
      <alignment horizontal="left" vertical="center" indent="1"/>
      <protection locked="0"/>
    </xf>
    <xf numFmtId="0" fontId="8" fillId="35" borderId="109" xfId="47" applyFont="1" applyFill="1" applyBorder="1" applyAlignment="1" applyProtection="1">
      <alignment horizontal="left" vertical="center" indent="1" readingOrder="1"/>
      <protection locked="0"/>
    </xf>
    <xf numFmtId="0" fontId="8" fillId="35" borderId="110" xfId="47" applyFont="1" applyFill="1" applyBorder="1" applyAlignment="1" applyProtection="1">
      <alignment horizontal="left" vertical="center" indent="1" readingOrder="1"/>
      <protection locked="0"/>
    </xf>
    <xf numFmtId="0" fontId="6" fillId="0" borderId="99" xfId="47" applyFont="1" applyBorder="1" applyAlignment="1" applyProtection="1">
      <alignment horizontal="left" vertical="center" indent="1" readingOrder="1"/>
      <protection locked="0"/>
    </xf>
    <xf numFmtId="0" fontId="6" fillId="0" borderId="48" xfId="47" applyFont="1" applyBorder="1" applyAlignment="1" applyProtection="1">
      <alignment horizontal="left" vertical="center" wrapText="1" indent="1" readingOrder="1"/>
      <protection locked="0"/>
    </xf>
    <xf numFmtId="0" fontId="6" fillId="37" borderId="111" xfId="47" applyFont="1" applyFill="1" applyBorder="1" applyAlignment="1" applyProtection="1">
      <alignment horizontal="left" vertical="center" indent="1" readingOrder="1"/>
      <protection locked="0"/>
    </xf>
    <xf numFmtId="0" fontId="6" fillId="0" borderId="112" xfId="47" applyFont="1" applyBorder="1" applyAlignment="1" applyProtection="1">
      <alignment horizontal="left" vertical="center" wrapText="1" indent="1" readingOrder="1"/>
      <protection locked="0"/>
    </xf>
    <xf numFmtId="0" fontId="6" fillId="37" borderId="113" xfId="47" applyFont="1" applyFill="1" applyBorder="1" applyAlignment="1" applyProtection="1">
      <alignment horizontal="left" vertical="center" indent="1" readingOrder="1"/>
      <protection locked="0"/>
    </xf>
    <xf numFmtId="0" fontId="6" fillId="37" borderId="99" xfId="47" applyFont="1" applyFill="1" applyBorder="1" applyAlignment="1" applyProtection="1">
      <alignment horizontal="left" vertical="center" indent="1" readingOrder="1"/>
      <protection locked="0"/>
    </xf>
    <xf numFmtId="49" fontId="15" fillId="0" borderId="48" xfId="47" applyNumberFormat="1" applyFont="1" applyBorder="1" applyAlignment="1" applyProtection="1">
      <alignment horizontal="left" vertical="center" wrapText="1" indent="1" readingOrder="1"/>
      <protection locked="0"/>
    </xf>
    <xf numFmtId="0" fontId="6" fillId="37" borderId="108" xfId="47" applyFont="1" applyFill="1" applyBorder="1" applyAlignment="1" applyProtection="1">
      <alignment horizontal="left" vertical="center" indent="1" readingOrder="1"/>
      <protection locked="0"/>
    </xf>
    <xf numFmtId="49" fontId="15" fillId="0" borderId="38" xfId="47" applyNumberFormat="1" applyFont="1" applyBorder="1" applyAlignment="1" applyProtection="1">
      <alignment horizontal="left" vertical="center" wrapText="1" indent="1" readingOrder="1"/>
      <protection locked="0"/>
    </xf>
    <xf numFmtId="0" fontId="8" fillId="38" borderId="114" xfId="47" applyFont="1" applyFill="1" applyBorder="1" applyAlignment="1" applyProtection="1">
      <alignment horizontal="left" vertical="center" wrapText="1" indent="1"/>
      <protection locked="0"/>
    </xf>
    <xf numFmtId="3" fontId="10" fillId="0" borderId="41" xfId="47" applyNumberFormat="1" applyFont="1" applyBorder="1" applyAlignment="1" applyProtection="1">
      <alignment horizontal="left" vertical="center" wrapText="1" indent="1"/>
      <protection locked="0"/>
    </xf>
    <xf numFmtId="3" fontId="6" fillId="0" borderId="41" xfId="47" applyNumberFormat="1" applyFont="1" applyBorder="1" applyAlignment="1" applyProtection="1">
      <alignment horizontal="left" vertical="center" indent="1"/>
      <protection locked="0"/>
    </xf>
    <xf numFmtId="3" fontId="6" fillId="0" borderId="41" xfId="47" applyNumberFormat="1" applyFont="1" applyBorder="1" applyAlignment="1" applyProtection="1">
      <alignment horizontal="left" vertical="center" wrapText="1" indent="1"/>
      <protection locked="0"/>
    </xf>
    <xf numFmtId="3" fontId="8" fillId="38" borderId="41" xfId="47" applyNumberFormat="1" applyFont="1" applyFill="1" applyBorder="1" applyAlignment="1" applyProtection="1">
      <alignment horizontal="left" vertical="center" wrapText="1" indent="1"/>
      <protection locked="0"/>
    </xf>
    <xf numFmtId="3" fontId="6" fillId="0" borderId="23" xfId="47" applyNumberFormat="1" applyFont="1" applyBorder="1" applyAlignment="1" applyProtection="1">
      <alignment horizontal="left" vertical="center" wrapText="1" indent="1"/>
      <protection locked="0"/>
    </xf>
    <xf numFmtId="3" fontId="6" fillId="0" borderId="25" xfId="47" applyNumberFormat="1" applyFont="1" applyBorder="1" applyAlignment="1" applyProtection="1">
      <alignment horizontal="left" vertical="center" wrapText="1" indent="1"/>
      <protection locked="0"/>
    </xf>
    <xf numFmtId="3" fontId="6" fillId="0" borderId="51" xfId="47" applyNumberFormat="1" applyFont="1" applyBorder="1" applyAlignment="1" applyProtection="1">
      <alignment horizontal="left" vertical="center" wrapText="1" indent="1"/>
      <protection locked="0"/>
    </xf>
    <xf numFmtId="3" fontId="8" fillId="0" borderId="89" xfId="47" applyNumberFormat="1" applyFont="1" applyFill="1" applyBorder="1" applyAlignment="1" applyProtection="1">
      <alignment horizontal="left" vertical="center" indent="1"/>
      <protection locked="0"/>
    </xf>
    <xf numFmtId="0" fontId="6" fillId="0" borderId="23" xfId="47" applyFont="1" applyBorder="1" applyAlignment="1" applyProtection="1">
      <alignment horizontal="left" vertical="center" wrapText="1" indent="1"/>
      <protection locked="0"/>
    </xf>
    <xf numFmtId="0" fontId="6" fillId="0" borderId="25" xfId="47" applyFont="1" applyBorder="1" applyAlignment="1" applyProtection="1">
      <alignment horizontal="left" vertical="center" wrapText="1" indent="1"/>
      <protection locked="0"/>
    </xf>
    <xf numFmtId="0" fontId="6" fillId="38" borderId="25" xfId="47" applyFont="1" applyFill="1" applyBorder="1" applyAlignment="1" applyProtection="1">
      <alignment horizontal="left" vertical="center" indent="1"/>
      <protection locked="0"/>
    </xf>
    <xf numFmtId="0" fontId="6" fillId="38" borderId="25" xfId="47" applyFont="1" applyFill="1" applyBorder="1" applyAlignment="1" applyProtection="1">
      <alignment horizontal="left" vertical="center" wrapText="1" indent="1"/>
      <protection locked="0"/>
    </xf>
    <xf numFmtId="0" fontId="6" fillId="0" borderId="30" xfId="47" applyFont="1" applyBorder="1" applyAlignment="1" applyProtection="1">
      <alignment horizontal="left" vertical="center" wrapText="1" indent="1"/>
      <protection locked="0"/>
    </xf>
    <xf numFmtId="0" fontId="6" fillId="0" borderId="16" xfId="47" applyFont="1" applyBorder="1" applyAlignment="1" applyProtection="1">
      <alignment horizontal="left" vertical="center" wrapText="1" indent="1"/>
      <protection locked="0"/>
    </xf>
    <xf numFmtId="0" fontId="6" fillId="0" borderId="56" xfId="47" applyFont="1" applyBorder="1" applyAlignment="1" applyProtection="1">
      <alignment horizontal="left" vertical="center" wrapText="1" indent="1"/>
      <protection locked="0"/>
    </xf>
    <xf numFmtId="0" fontId="8" fillId="0" borderId="11" xfId="47" applyFont="1" applyBorder="1" applyAlignment="1" applyProtection="1">
      <alignment horizontal="left" vertical="center" wrapText="1" indent="1"/>
      <protection locked="0"/>
    </xf>
    <xf numFmtId="0" fontId="6" fillId="0" borderId="29" xfId="47" applyFont="1" applyBorder="1" applyAlignment="1" applyProtection="1">
      <alignment horizontal="left" vertical="center" indent="1"/>
      <protection locked="0"/>
    </xf>
    <xf numFmtId="0" fontId="6" fillId="37" borderId="115" xfId="47" applyFont="1" applyFill="1" applyBorder="1" applyAlignment="1">
      <alignment horizontal="center" vertical="center"/>
      <protection/>
    </xf>
    <xf numFmtId="0" fontId="6" fillId="37" borderId="116" xfId="47" applyFont="1" applyFill="1" applyBorder="1" applyAlignment="1">
      <alignment horizontal="center" vertical="center" wrapText="1"/>
      <protection/>
    </xf>
    <xf numFmtId="0" fontId="6" fillId="0" borderId="117" xfId="47" applyFont="1" applyFill="1" applyBorder="1" applyAlignment="1">
      <alignment horizontal="center" vertical="center" wrapText="1"/>
      <protection/>
    </xf>
    <xf numFmtId="0" fontId="10" fillId="0" borderId="39" xfId="47" applyFont="1" applyFill="1" applyBorder="1" applyAlignment="1">
      <alignment horizontal="center" vertical="center" wrapText="1"/>
      <protection/>
    </xf>
    <xf numFmtId="3" fontId="77" fillId="0" borderId="0" xfId="0" applyNumberFormat="1" applyFont="1" applyAlignment="1">
      <alignment/>
    </xf>
    <xf numFmtId="0" fontId="6" fillId="0" borderId="18" xfId="47" applyFont="1" applyBorder="1" applyAlignment="1" applyProtection="1">
      <alignment horizontal="center" vertical="center" wrapText="1"/>
      <protection locked="0"/>
    </xf>
    <xf numFmtId="0" fontId="79" fillId="0" borderId="41" xfId="0" applyFont="1" applyBorder="1" applyAlignment="1">
      <alignment horizontal="right" vertical="center"/>
    </xf>
    <xf numFmtId="0" fontId="74" fillId="0" borderId="41" xfId="0" applyFont="1" applyBorder="1" applyAlignment="1">
      <alignment horizontal="left" vertical="center"/>
    </xf>
    <xf numFmtId="0" fontId="20" fillId="0" borderId="0" xfId="48" applyFont="1" applyBorder="1" applyAlignment="1">
      <alignment vertical="center"/>
      <protection/>
    </xf>
    <xf numFmtId="0" fontId="8" fillId="0" borderId="26" xfId="48" applyFont="1" applyBorder="1" applyAlignment="1">
      <alignment vertical="center" wrapText="1"/>
      <protection/>
    </xf>
    <xf numFmtId="0" fontId="6" fillId="0" borderId="16" xfId="48" applyFont="1" applyBorder="1" applyAlignment="1">
      <alignment vertical="center" wrapText="1"/>
      <protection/>
    </xf>
    <xf numFmtId="0" fontId="6" fillId="0" borderId="34" xfId="48" applyFont="1" applyBorder="1" applyAlignment="1">
      <alignment vertical="center" wrapText="1"/>
      <protection/>
    </xf>
    <xf numFmtId="0" fontId="6" fillId="0" borderId="26" xfId="48" applyFont="1" applyBorder="1" applyAlignment="1">
      <alignment vertical="center" wrapText="1"/>
      <protection/>
    </xf>
    <xf numFmtId="49" fontId="6" fillId="0" borderId="17" xfId="48" applyNumberFormat="1" applyFont="1" applyBorder="1" applyAlignment="1">
      <alignment horizontal="center" vertical="center" wrapText="1"/>
      <protection/>
    </xf>
    <xf numFmtId="0" fontId="6" fillId="0" borderId="0" xfId="48" applyFont="1" applyBorder="1" applyAlignment="1">
      <alignment vertical="center" wrapText="1"/>
      <protection/>
    </xf>
    <xf numFmtId="3" fontId="6" fillId="0" borderId="0" xfId="48" applyNumberFormat="1" applyFont="1" applyBorder="1" applyAlignment="1">
      <alignment vertical="center"/>
      <protection/>
    </xf>
    <xf numFmtId="49" fontId="6" fillId="0" borderId="0" xfId="48" applyNumberFormat="1" applyFont="1" applyBorder="1" applyAlignment="1">
      <alignment vertical="center" wrapText="1"/>
      <protection/>
    </xf>
    <xf numFmtId="49" fontId="6" fillId="0" borderId="0" xfId="48" applyNumberFormat="1" applyFont="1" applyBorder="1" applyAlignment="1">
      <alignment vertical="center"/>
      <protection/>
    </xf>
    <xf numFmtId="0" fontId="8" fillId="0" borderId="28" xfId="48" applyFont="1" applyFill="1" applyBorder="1" applyAlignment="1">
      <alignment horizontal="left" vertical="center"/>
      <protection/>
    </xf>
    <xf numFmtId="49" fontId="8" fillId="0" borderId="12" xfId="48" applyNumberFormat="1" applyFont="1" applyFill="1" applyBorder="1" applyAlignment="1">
      <alignment horizontal="center" vertical="center" wrapText="1"/>
      <protection/>
    </xf>
    <xf numFmtId="49" fontId="8" fillId="0" borderId="13" xfId="48" applyNumberFormat="1" applyFont="1" applyFill="1" applyBorder="1" applyAlignment="1">
      <alignment horizontal="center" vertical="center" wrapText="1"/>
      <protection/>
    </xf>
    <xf numFmtId="3" fontId="8" fillId="0" borderId="13" xfId="48" applyNumberFormat="1" applyFont="1" applyFill="1" applyBorder="1" applyAlignment="1">
      <alignment horizontal="center" vertical="center" wrapText="1"/>
      <protection/>
    </xf>
    <xf numFmtId="3" fontId="8" fillId="0" borderId="14" xfId="48" applyNumberFormat="1" applyFont="1" applyFill="1" applyBorder="1" applyAlignment="1">
      <alignment horizontal="center" vertical="center" wrapText="1"/>
      <protection/>
    </xf>
    <xf numFmtId="49" fontId="20" fillId="0" borderId="0" xfId="48" applyNumberFormat="1" applyFont="1" applyBorder="1" applyAlignment="1">
      <alignment horizontal="left" vertical="center"/>
      <protection/>
    </xf>
    <xf numFmtId="0" fontId="8" fillId="0" borderId="0" xfId="48" applyFont="1" applyBorder="1" applyAlignment="1">
      <alignment vertical="center"/>
      <protection/>
    </xf>
    <xf numFmtId="0" fontId="8" fillId="0" borderId="54" xfId="48" applyFont="1" applyBorder="1" applyAlignment="1">
      <alignment vertical="center" wrapText="1"/>
      <protection/>
    </xf>
    <xf numFmtId="3" fontId="8" fillId="0" borderId="18" xfId="48" applyNumberFormat="1" applyFont="1" applyFill="1" applyBorder="1" applyAlignment="1">
      <alignment horizontal="center" vertical="center" wrapText="1"/>
      <protection/>
    </xf>
    <xf numFmtId="3" fontId="8" fillId="0" borderId="52" xfId="48" applyNumberFormat="1" applyFont="1" applyFill="1" applyBorder="1" applyAlignment="1">
      <alignment horizontal="center" vertical="center" wrapText="1"/>
      <protection/>
    </xf>
    <xf numFmtId="49" fontId="8" fillId="0" borderId="0" xfId="48" applyNumberFormat="1" applyFont="1" applyBorder="1" applyAlignment="1">
      <alignment horizontal="center" vertical="center" wrapText="1"/>
      <protection/>
    </xf>
    <xf numFmtId="0" fontId="6" fillId="0" borderId="61" xfId="48" applyFont="1" applyBorder="1" applyAlignment="1">
      <alignment horizontal="center" vertical="center"/>
      <protection/>
    </xf>
    <xf numFmtId="49" fontId="6" fillId="0" borderId="47" xfId="48" applyNumberFormat="1" applyFont="1" applyBorder="1" applyAlignment="1">
      <alignment horizontal="center" vertical="center"/>
      <protection/>
    </xf>
    <xf numFmtId="3" fontId="26" fillId="0" borderId="47" xfId="48" applyNumberFormat="1" applyFont="1" applyBorder="1" applyAlignment="1">
      <alignment horizontal="center" vertical="center"/>
      <protection/>
    </xf>
    <xf numFmtId="3" fontId="26" fillId="0" borderId="48" xfId="48" applyNumberFormat="1" applyFont="1" applyBorder="1" applyAlignment="1">
      <alignment horizontal="center" vertical="center"/>
      <protection/>
    </xf>
    <xf numFmtId="49" fontId="6" fillId="0" borderId="0" xfId="48" applyNumberFormat="1" applyFont="1" applyBorder="1" applyAlignment="1">
      <alignment horizontal="center" vertical="center"/>
      <protection/>
    </xf>
    <xf numFmtId="0" fontId="6" fillId="0" borderId="30" xfId="48" applyFont="1" applyBorder="1" applyAlignment="1">
      <alignment horizontal="center" vertical="center"/>
      <protection/>
    </xf>
    <xf numFmtId="49" fontId="6" fillId="0" borderId="25" xfId="48" applyNumberFormat="1" applyFont="1" applyBorder="1" applyAlignment="1">
      <alignment horizontal="center" vertical="center"/>
      <protection/>
    </xf>
    <xf numFmtId="3" fontId="6" fillId="0" borderId="25" xfId="48" applyNumberFormat="1" applyFont="1" applyBorder="1" applyAlignment="1">
      <alignment horizontal="center" vertical="center"/>
      <protection/>
    </xf>
    <xf numFmtId="3" fontId="6" fillId="0" borderId="31" xfId="48" applyNumberFormat="1" applyFont="1" applyBorder="1" applyAlignment="1">
      <alignment horizontal="center" vertical="center"/>
      <protection/>
    </xf>
    <xf numFmtId="3" fontId="26" fillId="0" borderId="31" xfId="48" applyNumberFormat="1" applyFont="1" applyBorder="1" applyAlignment="1">
      <alignment horizontal="center" vertical="center"/>
      <protection/>
    </xf>
    <xf numFmtId="3" fontId="26" fillId="0" borderId="25" xfId="48" applyNumberFormat="1" applyFont="1" applyBorder="1" applyAlignment="1">
      <alignment horizontal="center" vertical="center"/>
      <protection/>
    </xf>
    <xf numFmtId="0" fontId="6" fillId="0" borderId="17" xfId="48" applyFont="1" applyBorder="1" applyAlignment="1">
      <alignment horizontal="center" vertical="center" wrapText="1"/>
      <protection/>
    </xf>
    <xf numFmtId="3" fontId="26" fillId="0" borderId="32" xfId="48" applyNumberFormat="1" applyFont="1" applyBorder="1" applyAlignment="1">
      <alignment horizontal="center" vertical="center"/>
      <protection/>
    </xf>
    <xf numFmtId="3" fontId="26" fillId="0" borderId="10" xfId="48" applyNumberFormat="1" applyFont="1" applyBorder="1" applyAlignment="1">
      <alignment horizontal="center" vertical="center"/>
      <protection/>
    </xf>
    <xf numFmtId="0" fontId="6" fillId="0" borderId="41" xfId="48" applyFont="1" applyBorder="1" applyAlignment="1">
      <alignment horizontal="center" vertical="center"/>
      <protection/>
    </xf>
    <xf numFmtId="3" fontId="26" fillId="0" borderId="52" xfId="48" applyNumberFormat="1" applyFont="1" applyBorder="1" applyAlignment="1">
      <alignment horizontal="center" vertical="center"/>
      <protection/>
    </xf>
    <xf numFmtId="0" fontId="6" fillId="0" borderId="29" xfId="48" applyFont="1" applyBorder="1" applyAlignment="1">
      <alignment horizontal="center" vertical="center"/>
      <protection/>
    </xf>
    <xf numFmtId="3" fontId="73" fillId="0" borderId="31" xfId="48" applyNumberFormat="1" applyFont="1" applyBorder="1" applyAlignment="1">
      <alignment horizontal="center" vertical="center"/>
      <protection/>
    </xf>
    <xf numFmtId="0" fontId="6" fillId="0" borderId="100" xfId="48" applyFont="1" applyBorder="1" applyAlignment="1">
      <alignment horizontal="center" vertical="center" wrapText="1"/>
      <protection/>
    </xf>
    <xf numFmtId="0" fontId="6" fillId="0" borderId="100" xfId="48" applyFont="1" applyBorder="1" applyAlignment="1">
      <alignment horizontal="center" vertical="center"/>
      <protection/>
    </xf>
    <xf numFmtId="49" fontId="6" fillId="0" borderId="32" xfId="48" applyNumberFormat="1" applyFont="1" applyBorder="1" applyAlignment="1">
      <alignment horizontal="center" vertical="center"/>
      <protection/>
    </xf>
    <xf numFmtId="3" fontId="26" fillId="0" borderId="18" xfId="48" applyNumberFormat="1" applyFont="1" applyBorder="1" applyAlignment="1">
      <alignment horizontal="center" vertical="center"/>
      <protection/>
    </xf>
    <xf numFmtId="0" fontId="8" fillId="0" borderId="16" xfId="48" applyFont="1" applyBorder="1" applyAlignment="1">
      <alignment vertical="center" wrapText="1"/>
      <protection/>
    </xf>
    <xf numFmtId="0" fontId="6" fillId="0" borderId="118" xfId="48" applyFont="1" applyBorder="1" applyAlignment="1">
      <alignment horizontal="center" vertical="center"/>
      <protection/>
    </xf>
    <xf numFmtId="49" fontId="6" fillId="0" borderId="45" xfId="48" applyNumberFormat="1" applyFont="1" applyBorder="1" applyAlignment="1">
      <alignment horizontal="center" vertical="center" wrapText="1"/>
      <protection/>
    </xf>
    <xf numFmtId="0" fontId="8" fillId="0" borderId="34" xfId="48" applyFont="1" applyBorder="1" applyAlignment="1">
      <alignment vertical="center" wrapText="1"/>
      <protection/>
    </xf>
    <xf numFmtId="0" fontId="8" fillId="0" borderId="0" xfId="48" applyFont="1" applyBorder="1" applyAlignment="1">
      <alignment vertical="center" wrapText="1"/>
      <protection/>
    </xf>
    <xf numFmtId="0" fontId="6" fillId="0" borderId="0" xfId="48" applyFont="1" applyBorder="1" applyAlignment="1">
      <alignment horizontal="center" vertical="center"/>
      <protection/>
    </xf>
    <xf numFmtId="0" fontId="24" fillId="0" borderId="119" xfId="0" applyFont="1" applyFill="1" applyBorder="1" applyAlignment="1">
      <alignment horizontal="right" vertical="center"/>
    </xf>
    <xf numFmtId="0" fontId="74" fillId="0" borderId="98" xfId="0" applyFont="1" applyBorder="1" applyAlignment="1">
      <alignment horizontal="left" vertical="center"/>
    </xf>
    <xf numFmtId="3" fontId="6" fillId="38" borderId="25" xfId="47" applyNumberFormat="1" applyFont="1" applyFill="1" applyBorder="1" applyAlignment="1" applyProtection="1">
      <alignment horizontal="right" vertical="center" wrapText="1" indent="1"/>
      <protection locked="0"/>
    </xf>
    <xf numFmtId="3" fontId="6" fillId="38" borderId="31" xfId="47" applyNumberFormat="1" applyFont="1" applyFill="1" applyBorder="1" applyAlignment="1" applyProtection="1">
      <alignment horizontal="right" vertical="center" wrapText="1" indent="1"/>
      <protection hidden="1"/>
    </xf>
    <xf numFmtId="0" fontId="6" fillId="0" borderId="25" xfId="47" applyFont="1" applyBorder="1" applyAlignment="1" applyProtection="1">
      <alignment horizontal="right" vertical="center" wrapText="1" indent="1"/>
      <protection locked="0"/>
    </xf>
    <xf numFmtId="3" fontId="6" fillId="0" borderId="31" xfId="47" applyNumberFormat="1" applyFont="1" applyBorder="1" applyAlignment="1" applyProtection="1">
      <alignment horizontal="right" vertical="center" wrapText="1" indent="1"/>
      <protection hidden="1"/>
    </xf>
    <xf numFmtId="3" fontId="6" fillId="0" borderId="25" xfId="47" applyNumberFormat="1" applyFont="1" applyFill="1" applyBorder="1" applyAlignment="1" applyProtection="1">
      <alignment horizontal="right" vertical="center" wrapText="1" indent="1"/>
      <protection locked="0"/>
    </xf>
    <xf numFmtId="3" fontId="6" fillId="38" borderId="32" xfId="47" applyNumberFormat="1" applyFont="1" applyFill="1" applyBorder="1" applyAlignment="1" applyProtection="1">
      <alignment horizontal="right" vertical="center" indent="1"/>
      <protection locked="0"/>
    </xf>
    <xf numFmtId="3" fontId="6" fillId="38" borderId="10" xfId="47" applyNumberFormat="1" applyFont="1" applyFill="1" applyBorder="1" applyAlignment="1" applyProtection="1">
      <alignment horizontal="right" vertical="center" wrapText="1" indent="1"/>
      <protection hidden="1"/>
    </xf>
    <xf numFmtId="3" fontId="6" fillId="0" borderId="52" xfId="47" applyNumberFormat="1" applyFont="1" applyBorder="1" applyAlignment="1" applyProtection="1">
      <alignment horizontal="right" vertical="center" indent="1"/>
      <protection locked="0"/>
    </xf>
    <xf numFmtId="3" fontId="6" fillId="0" borderId="31" xfId="47" applyNumberFormat="1" applyFont="1" applyBorder="1" applyAlignment="1" applyProtection="1">
      <alignment horizontal="right" vertical="center" indent="1"/>
      <protection locked="0"/>
    </xf>
    <xf numFmtId="3" fontId="6" fillId="0" borderId="14" xfId="47" applyNumberFormat="1" applyFont="1" applyBorder="1" applyAlignment="1" applyProtection="1">
      <alignment horizontal="right" vertical="center" indent="1"/>
      <protection hidden="1"/>
    </xf>
    <xf numFmtId="3" fontId="6" fillId="0" borderId="98" xfId="47" applyNumberFormat="1" applyFont="1" applyBorder="1" applyAlignment="1" applyProtection="1">
      <alignment horizontal="right" vertical="center" indent="1"/>
      <protection locked="0"/>
    </xf>
    <xf numFmtId="3" fontId="6" fillId="0" borderId="110" xfId="47" applyNumberFormat="1" applyFont="1" applyBorder="1" applyAlignment="1" applyProtection="1">
      <alignment horizontal="right" vertical="center" indent="1"/>
      <protection locked="0"/>
    </xf>
    <xf numFmtId="3" fontId="6" fillId="0" borderId="14" xfId="47" applyNumberFormat="1" applyFont="1" applyBorder="1" applyAlignment="1">
      <alignment horizontal="right" vertical="center" indent="1"/>
      <protection/>
    </xf>
    <xf numFmtId="3" fontId="6" fillId="0" borderId="19" xfId="47" applyNumberFormat="1" applyFont="1" applyBorder="1" applyAlignment="1">
      <alignment horizontal="right" vertical="center" indent="1"/>
      <protection/>
    </xf>
    <xf numFmtId="3" fontId="6" fillId="0" borderId="47" xfId="47" applyNumberFormat="1" applyFont="1" applyBorder="1" applyAlignment="1" applyProtection="1">
      <alignment horizontal="right" vertical="center" indent="1"/>
      <protection locked="0"/>
    </xf>
    <xf numFmtId="3" fontId="6" fillId="0" borderId="48" xfId="47" applyNumberFormat="1" applyFont="1" applyBorder="1" applyAlignment="1" applyProtection="1">
      <alignment horizontal="right" vertical="center" indent="1"/>
      <protection/>
    </xf>
    <xf numFmtId="3" fontId="6" fillId="0" borderId="25" xfId="47" applyNumberFormat="1" applyFont="1" applyBorder="1" applyAlignment="1" applyProtection="1">
      <alignment horizontal="right" vertical="center" indent="1"/>
      <protection locked="0"/>
    </xf>
    <xf numFmtId="3" fontId="6" fillId="0" borderId="31" xfId="47" applyNumberFormat="1" applyFont="1" applyBorder="1" applyAlignment="1" applyProtection="1">
      <alignment horizontal="right" vertical="center" indent="1"/>
      <protection/>
    </xf>
    <xf numFmtId="3" fontId="6" fillId="0" borderId="31" xfId="47" applyNumberFormat="1" applyFont="1" applyBorder="1" applyAlignment="1" applyProtection="1">
      <alignment horizontal="right" vertical="center" wrapText="1" indent="1"/>
      <protection/>
    </xf>
    <xf numFmtId="3" fontId="6" fillId="0" borderId="51" xfId="47" applyNumberFormat="1" applyFont="1" applyBorder="1" applyAlignment="1" applyProtection="1">
      <alignment horizontal="right" vertical="center" indent="1"/>
      <protection locked="0"/>
    </xf>
    <xf numFmtId="3" fontId="6" fillId="0" borderId="98" xfId="47" applyNumberFormat="1" applyFont="1" applyBorder="1" applyAlignment="1" applyProtection="1">
      <alignment horizontal="right" vertical="center" wrapText="1" indent="1"/>
      <protection/>
    </xf>
    <xf numFmtId="3" fontId="6" fillId="0" borderId="13" xfId="47" applyNumberFormat="1" applyFont="1" applyBorder="1" applyAlignment="1" applyProtection="1">
      <alignment horizontal="right" vertical="center" wrapText="1" indent="1"/>
      <protection locked="0"/>
    </xf>
    <xf numFmtId="3" fontId="6" fillId="0" borderId="19" xfId="47" applyNumberFormat="1" applyFont="1" applyBorder="1" applyAlignment="1" applyProtection="1">
      <alignment horizontal="right" vertical="center" wrapText="1" indent="1"/>
      <protection/>
    </xf>
    <xf numFmtId="3" fontId="6" fillId="0" borderId="18" xfId="47" applyNumberFormat="1" applyFont="1" applyBorder="1" applyAlignment="1" applyProtection="1">
      <alignment horizontal="right" vertical="center" indent="1"/>
      <protection locked="0"/>
    </xf>
    <xf numFmtId="3" fontId="6" fillId="0" borderId="110" xfId="47" applyNumberFormat="1" applyFont="1" applyBorder="1" applyAlignment="1" applyProtection="1">
      <alignment horizontal="right" vertical="center" indent="1"/>
      <protection/>
    </xf>
    <xf numFmtId="3" fontId="6" fillId="0" borderId="46" xfId="47" applyNumberFormat="1" applyFont="1" applyBorder="1" applyAlignment="1" applyProtection="1">
      <alignment horizontal="right" vertical="center" indent="1"/>
      <protection/>
    </xf>
    <xf numFmtId="3" fontId="6" fillId="0" borderId="49" xfId="47" applyNumberFormat="1" applyFont="1" applyBorder="1" applyAlignment="1" applyProtection="1">
      <alignment horizontal="right" vertical="center" indent="1"/>
      <protection/>
    </xf>
    <xf numFmtId="3" fontId="6" fillId="0" borderId="13" xfId="47" applyNumberFormat="1" applyFont="1" applyBorder="1" applyAlignment="1" applyProtection="1">
      <alignment horizontal="right" vertical="center" indent="1"/>
      <protection/>
    </xf>
    <xf numFmtId="3" fontId="6" fillId="0" borderId="19" xfId="47" applyNumberFormat="1" applyFont="1" applyBorder="1" applyAlignment="1" applyProtection="1">
      <alignment horizontal="right" vertical="center" indent="1"/>
      <protection/>
    </xf>
    <xf numFmtId="3" fontId="6" fillId="0" borderId="47" xfId="47" applyNumberFormat="1" applyFont="1" applyBorder="1" applyAlignment="1" applyProtection="1">
      <alignment horizontal="right" vertical="center" indent="1"/>
      <protection hidden="1"/>
    </xf>
    <xf numFmtId="4" fontId="6" fillId="0" borderId="14" xfId="47" applyNumberFormat="1" applyFont="1" applyBorder="1" applyAlignment="1" applyProtection="1">
      <alignment horizontal="right" vertical="center" indent="1"/>
      <protection locked="0"/>
    </xf>
    <xf numFmtId="3" fontId="6" fillId="0" borderId="14" xfId="47" applyNumberFormat="1" applyFont="1" applyBorder="1" applyAlignment="1" applyProtection="1">
      <alignment horizontal="right" vertical="center" indent="1"/>
      <protection/>
    </xf>
    <xf numFmtId="3" fontId="6" fillId="0" borderId="48" xfId="47" applyNumberFormat="1" applyFont="1" applyBorder="1" applyAlignment="1" applyProtection="1">
      <alignment horizontal="right" vertical="center" indent="1"/>
      <protection locked="0"/>
    </xf>
    <xf numFmtId="3" fontId="12" fillId="0" borderId="48" xfId="47" applyNumberFormat="1" applyFont="1" applyBorder="1" applyAlignment="1" applyProtection="1">
      <alignment horizontal="right" vertical="center" wrapText="1" indent="1"/>
      <protection locked="0"/>
    </xf>
    <xf numFmtId="3" fontId="12" fillId="0" borderId="120" xfId="47" applyNumberFormat="1" applyFont="1" applyBorder="1" applyAlignment="1" applyProtection="1">
      <alignment horizontal="right" vertical="center" wrapText="1" indent="1"/>
      <protection locked="0"/>
    </xf>
    <xf numFmtId="3" fontId="12" fillId="0" borderId="14" xfId="47" applyNumberFormat="1" applyFont="1" applyBorder="1" applyAlignment="1" applyProtection="1">
      <alignment horizontal="right" vertical="center" wrapText="1" indent="1"/>
      <protection hidden="1"/>
    </xf>
    <xf numFmtId="3" fontId="12" fillId="0" borderId="52" xfId="47" applyNumberFormat="1" applyFont="1" applyBorder="1" applyAlignment="1" applyProtection="1">
      <alignment horizontal="right" vertical="center" wrapText="1" indent="1"/>
      <protection locked="0"/>
    </xf>
    <xf numFmtId="3" fontId="6" fillId="0" borderId="49" xfId="47" applyNumberFormat="1" applyFont="1" applyBorder="1" applyAlignment="1" applyProtection="1">
      <alignment horizontal="right" vertical="center" indent="1"/>
      <protection locked="0"/>
    </xf>
    <xf numFmtId="3" fontId="6" fillId="0" borderId="49" xfId="47" applyNumberFormat="1" applyFont="1" applyBorder="1" applyAlignment="1" applyProtection="1">
      <alignment horizontal="right" indent="1"/>
      <protection locked="0"/>
    </xf>
    <xf numFmtId="3" fontId="8" fillId="0" borderId="49" xfId="47" applyNumberFormat="1" applyFont="1" applyBorder="1" applyAlignment="1" applyProtection="1">
      <alignment horizontal="right" vertical="center" indent="1"/>
      <protection locked="0"/>
    </xf>
    <xf numFmtId="3" fontId="6" fillId="0" borderId="50" xfId="47" applyNumberFormat="1" applyFont="1" applyBorder="1" applyAlignment="1" applyProtection="1">
      <alignment horizontal="right" vertical="center" indent="1"/>
      <protection locked="0"/>
    </xf>
    <xf numFmtId="3" fontId="6" fillId="0" borderId="19" xfId="47" applyNumberFormat="1" applyFont="1" applyBorder="1" applyAlignment="1" applyProtection="1">
      <alignment horizontal="right" vertical="center" indent="1"/>
      <protection hidden="1"/>
    </xf>
    <xf numFmtId="3" fontId="8" fillId="0" borderId="46" xfId="47" applyNumberFormat="1" applyFont="1" applyBorder="1" applyAlignment="1" applyProtection="1">
      <alignment horizontal="right" vertical="top" wrapText="1" indent="1"/>
      <protection locked="0"/>
    </xf>
    <xf numFmtId="3" fontId="6" fillId="0" borderId="46" xfId="47" applyNumberFormat="1" applyFont="1" applyBorder="1" applyAlignment="1" applyProtection="1">
      <alignment horizontal="right" vertical="top" wrapText="1" indent="1"/>
      <protection locked="0"/>
    </xf>
    <xf numFmtId="3" fontId="6" fillId="0" borderId="49" xfId="47" applyNumberFormat="1" applyFont="1" applyBorder="1" applyAlignment="1" applyProtection="1">
      <alignment horizontal="right" vertical="top" wrapText="1" indent="1"/>
      <protection locked="0"/>
    </xf>
    <xf numFmtId="3" fontId="8" fillId="0" borderId="49" xfId="47" applyNumberFormat="1" applyFont="1" applyBorder="1" applyAlignment="1" applyProtection="1">
      <alignment horizontal="right" vertical="top" wrapText="1" indent="1"/>
      <protection locked="0"/>
    </xf>
    <xf numFmtId="3" fontId="8" fillId="0" borderId="50" xfId="47" applyNumberFormat="1" applyFont="1" applyBorder="1" applyAlignment="1" applyProtection="1">
      <alignment horizontal="right" vertical="top" wrapText="1" indent="1"/>
      <protection locked="0"/>
    </xf>
    <xf numFmtId="3" fontId="8" fillId="33" borderId="41" xfId="47" applyNumberFormat="1" applyFont="1" applyFill="1" applyBorder="1" applyAlignment="1">
      <alignment horizontal="right" vertical="center" indent="1"/>
      <protection/>
    </xf>
    <xf numFmtId="3" fontId="8" fillId="33" borderId="25" xfId="47" applyNumberFormat="1" applyFont="1" applyFill="1" applyBorder="1" applyAlignment="1">
      <alignment horizontal="right" vertical="center" indent="1"/>
      <protection/>
    </xf>
    <xf numFmtId="3" fontId="6" fillId="33" borderId="41" xfId="47" applyNumberFormat="1" applyFont="1" applyFill="1" applyBorder="1" applyAlignment="1">
      <alignment horizontal="right" vertical="center" indent="1"/>
      <protection/>
    </xf>
    <xf numFmtId="3" fontId="6" fillId="7" borderId="42" xfId="47" applyNumberFormat="1" applyFont="1" applyFill="1" applyBorder="1" applyAlignment="1">
      <alignment horizontal="right" vertical="center" indent="1"/>
      <protection/>
    </xf>
    <xf numFmtId="3" fontId="6" fillId="7" borderId="121" xfId="47" applyNumberFormat="1" applyFont="1" applyFill="1" applyBorder="1" applyAlignment="1">
      <alignment horizontal="right" vertical="center" indent="1"/>
      <protection/>
    </xf>
    <xf numFmtId="3" fontId="6" fillId="33" borderId="42" xfId="47" applyNumberFormat="1" applyFont="1" applyFill="1" applyBorder="1" applyAlignment="1">
      <alignment horizontal="right" vertical="center" indent="1"/>
      <protection/>
    </xf>
    <xf numFmtId="3" fontId="6" fillId="7" borderId="43" xfId="47" applyNumberFormat="1" applyFont="1" applyFill="1" applyBorder="1" applyAlignment="1">
      <alignment horizontal="right" vertical="center" indent="1"/>
      <protection/>
    </xf>
    <xf numFmtId="3" fontId="6" fillId="7" borderId="122" xfId="47" applyNumberFormat="1" applyFont="1" applyFill="1" applyBorder="1" applyAlignment="1">
      <alignment horizontal="right" vertical="center" indent="1"/>
      <protection/>
    </xf>
    <xf numFmtId="3" fontId="6" fillId="7" borderId="123" xfId="47" applyNumberFormat="1" applyFont="1" applyFill="1" applyBorder="1" applyAlignment="1">
      <alignment horizontal="right" vertical="center" indent="1"/>
      <protection/>
    </xf>
    <xf numFmtId="3" fontId="6" fillId="33" borderId="43" xfId="47" applyNumberFormat="1" applyFont="1" applyFill="1" applyBorder="1" applyAlignment="1">
      <alignment horizontal="right" vertical="center" indent="1"/>
      <protection/>
    </xf>
    <xf numFmtId="173" fontId="6" fillId="34" borderId="122" xfId="47" applyNumberFormat="1" applyFont="1" applyFill="1" applyBorder="1" applyAlignment="1">
      <alignment horizontal="right" vertical="center" indent="1"/>
      <protection/>
    </xf>
    <xf numFmtId="3" fontId="6" fillId="7" borderId="44" xfId="47" applyNumberFormat="1" applyFont="1" applyFill="1" applyBorder="1" applyAlignment="1">
      <alignment horizontal="right" vertical="center" indent="1"/>
      <protection/>
    </xf>
    <xf numFmtId="3" fontId="6" fillId="7" borderId="124" xfId="47" applyNumberFormat="1" applyFont="1" applyFill="1" applyBorder="1" applyAlignment="1">
      <alignment horizontal="right" vertical="center" indent="1"/>
      <protection/>
    </xf>
    <xf numFmtId="3" fontId="6" fillId="33" borderId="44" xfId="47" applyNumberFormat="1" applyFont="1" applyFill="1" applyBorder="1" applyAlignment="1">
      <alignment horizontal="right" vertical="center" indent="1"/>
      <protection/>
    </xf>
    <xf numFmtId="0" fontId="6" fillId="0" borderId="55" xfId="47" applyFont="1" applyBorder="1" applyAlignment="1" applyProtection="1">
      <alignment horizontal="right" vertical="center" indent="1"/>
      <protection locked="0"/>
    </xf>
    <xf numFmtId="0" fontId="6" fillId="0" borderId="53" xfId="47" applyFont="1" applyBorder="1" applyAlignment="1" applyProtection="1">
      <alignment horizontal="right" vertical="center" indent="1"/>
      <protection locked="0"/>
    </xf>
    <xf numFmtId="0" fontId="6" fillId="0" borderId="53" xfId="47" applyFont="1" applyBorder="1" applyAlignment="1">
      <alignment horizontal="right" vertical="center" indent="1"/>
      <protection/>
    </xf>
    <xf numFmtId="0" fontId="6" fillId="0" borderId="125" xfId="47" applyFont="1" applyBorder="1" applyAlignment="1">
      <alignment horizontal="right" vertical="center" indent="1"/>
      <protection/>
    </xf>
    <xf numFmtId="3" fontId="6" fillId="36" borderId="30" xfId="47" applyNumberFormat="1" applyFont="1" applyFill="1" applyBorder="1" applyAlignment="1" applyProtection="1">
      <alignment horizontal="right" vertical="center" indent="1"/>
      <protection locked="0"/>
    </xf>
    <xf numFmtId="3" fontId="6" fillId="36" borderId="25" xfId="47" applyNumberFormat="1" applyFont="1" applyFill="1" applyBorder="1" applyAlignment="1" applyProtection="1">
      <alignment horizontal="right" vertical="center" indent="1"/>
      <protection locked="0"/>
    </xf>
    <xf numFmtId="3" fontId="6" fillId="44" borderId="25" xfId="47" applyNumberFormat="1" applyFont="1" applyFill="1" applyBorder="1" applyAlignment="1">
      <alignment horizontal="right" vertical="center" indent="1"/>
      <protection/>
    </xf>
    <xf numFmtId="3" fontId="6" fillId="36" borderId="31" xfId="47" applyNumberFormat="1" applyFont="1" applyFill="1" applyBorder="1" applyAlignment="1" applyProtection="1">
      <alignment horizontal="right" vertical="center" indent="1"/>
      <protection locked="0"/>
    </xf>
    <xf numFmtId="3" fontId="6" fillId="36" borderId="126" xfId="47" applyNumberFormat="1" applyFont="1" applyFill="1" applyBorder="1" applyAlignment="1" applyProtection="1">
      <alignment horizontal="right" vertical="center" indent="1"/>
      <protection locked="0"/>
    </xf>
    <xf numFmtId="3" fontId="6" fillId="36" borderId="127" xfId="47" applyNumberFormat="1" applyFont="1" applyFill="1" applyBorder="1" applyAlignment="1" applyProtection="1">
      <alignment horizontal="right" vertical="center" indent="1"/>
      <protection locked="0"/>
    </xf>
    <xf numFmtId="3" fontId="6" fillId="44" borderId="51" xfId="47" applyNumberFormat="1" applyFont="1" applyFill="1" applyBorder="1" applyAlignment="1">
      <alignment horizontal="right" vertical="center" indent="1"/>
      <protection/>
    </xf>
    <xf numFmtId="3" fontId="6" fillId="36" borderId="128" xfId="47" applyNumberFormat="1" applyFont="1" applyFill="1" applyBorder="1" applyAlignment="1" applyProtection="1">
      <alignment horizontal="right" vertical="center" indent="1"/>
      <protection locked="0"/>
    </xf>
    <xf numFmtId="3" fontId="6" fillId="0" borderId="61" xfId="47" applyNumberFormat="1" applyFont="1" applyBorder="1" applyAlignment="1" applyProtection="1">
      <alignment horizontal="right" vertical="center" indent="1"/>
      <protection locked="0"/>
    </xf>
    <xf numFmtId="3" fontId="6" fillId="0" borderId="129" xfId="47" applyNumberFormat="1" applyFont="1" applyFill="1" applyBorder="1" applyAlignment="1">
      <alignment horizontal="right" vertical="center" indent="1"/>
      <protection/>
    </xf>
    <xf numFmtId="3" fontId="6" fillId="36" borderId="63" xfId="47" applyNumberFormat="1" applyFont="1" applyFill="1" applyBorder="1" applyAlignment="1" applyProtection="1">
      <alignment horizontal="right" vertical="center" indent="1"/>
      <protection locked="0"/>
    </xf>
    <xf numFmtId="3" fontId="6" fillId="36" borderId="51" xfId="47" applyNumberFormat="1" applyFont="1" applyFill="1" applyBorder="1" applyAlignment="1" applyProtection="1">
      <alignment horizontal="right" vertical="center" indent="1"/>
      <protection locked="0"/>
    </xf>
    <xf numFmtId="3" fontId="6" fillId="44" borderId="127" xfId="47" applyNumberFormat="1" applyFont="1" applyFill="1" applyBorder="1" applyAlignment="1">
      <alignment horizontal="right" vertical="center" indent="1"/>
      <protection/>
    </xf>
    <xf numFmtId="3" fontId="6" fillId="36" borderId="98" xfId="47" applyNumberFormat="1" applyFont="1" applyFill="1" applyBorder="1" applyAlignment="1" applyProtection="1">
      <alignment horizontal="right" vertical="center" indent="1"/>
      <protection locked="0"/>
    </xf>
    <xf numFmtId="3" fontId="6" fillId="0" borderId="69" xfId="47" applyNumberFormat="1" applyFont="1" applyBorder="1" applyAlignment="1" applyProtection="1">
      <alignment horizontal="right" vertical="center" indent="1"/>
      <protection locked="0"/>
    </xf>
    <xf numFmtId="3" fontId="6" fillId="0" borderId="122" xfId="47" applyNumberFormat="1" applyFont="1" applyBorder="1" applyAlignment="1" applyProtection="1">
      <alignment horizontal="right" vertical="center" indent="1"/>
      <protection locked="0"/>
    </xf>
    <xf numFmtId="3" fontId="6" fillId="0" borderId="122" xfId="47" applyNumberFormat="1" applyFont="1" applyFill="1" applyBorder="1" applyAlignment="1">
      <alignment horizontal="right" vertical="center" indent="1"/>
      <protection/>
    </xf>
    <xf numFmtId="3" fontId="6" fillId="0" borderId="112" xfId="47" applyNumberFormat="1" applyFont="1" applyBorder="1" applyAlignment="1" applyProtection="1">
      <alignment horizontal="right" vertical="center" indent="1"/>
      <protection locked="0"/>
    </xf>
    <xf numFmtId="3" fontId="6" fillId="0" borderId="130" xfId="47" applyNumberFormat="1" applyFont="1" applyBorder="1" applyAlignment="1" applyProtection="1">
      <alignment horizontal="right" vertical="center" indent="1"/>
      <protection locked="0"/>
    </xf>
    <xf numFmtId="3" fontId="6" fillId="0" borderId="37" xfId="47" applyNumberFormat="1" applyFont="1" applyBorder="1" applyAlignment="1" applyProtection="1">
      <alignment horizontal="right" vertical="center" indent="1"/>
      <protection locked="0"/>
    </xf>
    <xf numFmtId="3" fontId="6" fillId="0" borderId="124" xfId="47" applyNumberFormat="1" applyFont="1" applyFill="1" applyBorder="1" applyAlignment="1">
      <alignment horizontal="right" vertical="center" indent="1"/>
      <protection/>
    </xf>
    <xf numFmtId="3" fontId="6" fillId="0" borderId="38" xfId="47" applyNumberFormat="1" applyFont="1" applyBorder="1" applyAlignment="1" applyProtection="1">
      <alignment horizontal="right" vertical="center" indent="1"/>
      <protection locked="0"/>
    </xf>
    <xf numFmtId="3" fontId="6" fillId="0" borderId="45" xfId="47" applyNumberFormat="1" applyFont="1" applyFill="1" applyBorder="1" applyAlignment="1" applyProtection="1">
      <alignment horizontal="right" vertical="center" wrapText="1" indent="1"/>
      <protection locked="0"/>
    </xf>
    <xf numFmtId="3" fontId="6" fillId="0" borderId="47" xfId="47" applyNumberFormat="1" applyFont="1" applyFill="1" applyBorder="1" applyAlignment="1" applyProtection="1">
      <alignment horizontal="right" vertical="center" wrapText="1" indent="1"/>
      <protection locked="0"/>
    </xf>
    <xf numFmtId="3" fontId="6" fillId="0" borderId="48" xfId="47" applyNumberFormat="1" applyFont="1" applyFill="1" applyBorder="1" applyAlignment="1" applyProtection="1">
      <alignment horizontal="right" vertical="center" wrapText="1" indent="1"/>
      <protection locked="0"/>
    </xf>
    <xf numFmtId="3" fontId="6" fillId="0" borderId="29" xfId="47" applyNumberFormat="1" applyFont="1" applyFill="1" applyBorder="1" applyAlignment="1" applyProtection="1">
      <alignment horizontal="right" vertical="center" wrapText="1" indent="1"/>
      <protection locked="0"/>
    </xf>
    <xf numFmtId="0" fontId="6" fillId="0" borderId="25" xfId="47" applyFont="1" applyFill="1" applyBorder="1" applyAlignment="1" applyProtection="1">
      <alignment horizontal="right" vertical="center" wrapText="1" indent="1"/>
      <protection locked="0"/>
    </xf>
    <xf numFmtId="3" fontId="6" fillId="0" borderId="31" xfId="47" applyNumberFormat="1" applyFont="1" applyFill="1" applyBorder="1" applyAlignment="1" applyProtection="1">
      <alignment horizontal="right" vertical="center" wrapText="1" indent="1"/>
      <protection locked="0"/>
    </xf>
    <xf numFmtId="0" fontId="6" fillId="0" borderId="29" xfId="47" applyFont="1" applyFill="1" applyBorder="1" applyAlignment="1" applyProtection="1">
      <alignment horizontal="right" vertical="center" wrapText="1" indent="1"/>
      <protection locked="0"/>
    </xf>
    <xf numFmtId="3" fontId="6" fillId="0" borderId="32" xfId="47" applyNumberFormat="1" applyFont="1" applyFill="1" applyBorder="1" applyAlignment="1" applyProtection="1">
      <alignment horizontal="right" vertical="center" wrapText="1" indent="1"/>
      <protection locked="0"/>
    </xf>
    <xf numFmtId="3" fontId="6" fillId="0" borderId="10" xfId="47" applyNumberFormat="1" applyFont="1" applyFill="1" applyBorder="1" applyAlignment="1" applyProtection="1">
      <alignment horizontal="right" vertical="center" wrapText="1" indent="1"/>
      <protection locked="0"/>
    </xf>
    <xf numFmtId="3" fontId="6" fillId="0" borderId="17" xfId="47" applyNumberFormat="1" applyFont="1" applyFill="1" applyBorder="1" applyAlignment="1" applyProtection="1">
      <alignment horizontal="right" vertical="center" wrapText="1" indent="1"/>
      <protection locked="0"/>
    </xf>
    <xf numFmtId="0" fontId="8" fillId="0" borderId="64" xfId="47" applyFont="1" applyFill="1" applyBorder="1" applyAlignment="1" applyProtection="1">
      <alignment horizontal="right" vertical="center" wrapText="1" indent="1"/>
      <protection locked="0"/>
    </xf>
    <xf numFmtId="3" fontId="8" fillId="0" borderId="37" xfId="47" applyNumberFormat="1" applyFont="1" applyFill="1" applyBorder="1" applyAlignment="1" applyProtection="1">
      <alignment horizontal="right" vertical="center" wrapText="1" indent="1"/>
      <protection locked="0"/>
    </xf>
    <xf numFmtId="3" fontId="8" fillId="0" borderId="38" xfId="47" applyNumberFormat="1" applyFont="1" applyFill="1" applyBorder="1" applyAlignment="1" applyProtection="1">
      <alignment horizontal="right" vertical="center" wrapText="1" indent="1"/>
      <protection locked="0"/>
    </xf>
    <xf numFmtId="3" fontId="8" fillId="0" borderId="64" xfId="47" applyNumberFormat="1" applyFont="1" applyFill="1" applyBorder="1" applyAlignment="1" applyProtection="1">
      <alignment horizontal="right" vertical="center" wrapText="1" indent="1"/>
      <protection locked="0"/>
    </xf>
    <xf numFmtId="0" fontId="6" fillId="0" borderId="45" xfId="47" applyFont="1" applyFill="1" applyBorder="1" applyAlignment="1" applyProtection="1">
      <alignment horizontal="right" vertical="center" wrapText="1" indent="1"/>
      <protection locked="0"/>
    </xf>
    <xf numFmtId="0" fontId="6" fillId="0" borderId="61" xfId="47" applyFont="1" applyFill="1" applyBorder="1" applyAlignment="1" applyProtection="1">
      <alignment horizontal="right" vertical="center" wrapText="1" indent="1"/>
      <protection locked="0"/>
    </xf>
    <xf numFmtId="0" fontId="6" fillId="0" borderId="47" xfId="47" applyFont="1" applyFill="1" applyBorder="1" applyAlignment="1" applyProtection="1">
      <alignment horizontal="right" vertical="center" wrapText="1" indent="1"/>
      <protection locked="0"/>
    </xf>
    <xf numFmtId="0" fontId="6" fillId="0" borderId="48" xfId="47" applyFont="1" applyFill="1" applyBorder="1" applyAlignment="1" applyProtection="1">
      <alignment horizontal="right" vertical="center" wrapText="1" indent="1"/>
      <protection locked="0"/>
    </xf>
    <xf numFmtId="0" fontId="0" fillId="0" borderId="131" xfId="0" applyFont="1" applyBorder="1" applyAlignment="1">
      <alignment horizontal="right" vertical="center" indent="1"/>
    </xf>
    <xf numFmtId="0" fontId="0" fillId="0" borderId="48" xfId="0" applyFont="1" applyBorder="1" applyAlignment="1">
      <alignment horizontal="right" vertical="center" indent="1"/>
    </xf>
    <xf numFmtId="0" fontId="6" fillId="0" borderId="30" xfId="47" applyFont="1" applyFill="1" applyBorder="1" applyAlignment="1" applyProtection="1">
      <alignment horizontal="right" vertical="center" wrapText="1" indent="1"/>
      <protection locked="0"/>
    </xf>
    <xf numFmtId="0" fontId="6" fillId="0" borderId="31" xfId="47" applyFont="1" applyFill="1" applyBorder="1" applyAlignment="1" applyProtection="1">
      <alignment horizontal="right" vertical="center" wrapText="1" indent="1"/>
      <protection locked="0"/>
    </xf>
    <xf numFmtId="0" fontId="0" fillId="0" borderId="100" xfId="0" applyFont="1" applyBorder="1" applyAlignment="1">
      <alignment horizontal="right" vertical="center" indent="1"/>
    </xf>
    <xf numFmtId="0" fontId="0" fillId="0" borderId="31" xfId="0" applyFont="1" applyBorder="1" applyAlignment="1">
      <alignment horizontal="right" vertical="center" indent="1"/>
    </xf>
    <xf numFmtId="0" fontId="6" fillId="0" borderId="36" xfId="47" applyFont="1" applyFill="1" applyBorder="1" applyAlignment="1" applyProtection="1">
      <alignment horizontal="right" vertical="center" wrapText="1" indent="1"/>
      <protection locked="0"/>
    </xf>
    <xf numFmtId="0" fontId="6" fillId="0" borderId="63" xfId="47" applyFont="1" applyFill="1" applyBorder="1" applyAlignment="1" applyProtection="1">
      <alignment horizontal="right" vertical="center" wrapText="1" indent="1"/>
      <protection locked="0"/>
    </xf>
    <xf numFmtId="0" fontId="6" fillId="0" borderId="51" xfId="47" applyFont="1" applyFill="1" applyBorder="1" applyAlignment="1" applyProtection="1">
      <alignment horizontal="right" vertical="center" wrapText="1" indent="1"/>
      <protection locked="0"/>
    </xf>
    <xf numFmtId="0" fontId="6" fillId="0" borderId="98" xfId="47" applyFont="1" applyFill="1" applyBorder="1" applyAlignment="1" applyProtection="1">
      <alignment horizontal="right" vertical="center" wrapText="1" indent="1"/>
      <protection locked="0"/>
    </xf>
    <xf numFmtId="3" fontId="6" fillId="0" borderId="36" xfId="47" applyNumberFormat="1" applyFont="1" applyFill="1" applyBorder="1" applyAlignment="1" applyProtection="1">
      <alignment horizontal="right" vertical="center" wrapText="1" indent="1"/>
      <protection locked="0"/>
    </xf>
    <xf numFmtId="3" fontId="6" fillId="0" borderId="51" xfId="47" applyNumberFormat="1" applyFont="1" applyFill="1" applyBorder="1" applyAlignment="1" applyProtection="1">
      <alignment horizontal="right" vertical="center" wrapText="1" indent="1"/>
      <protection locked="0"/>
    </xf>
    <xf numFmtId="3" fontId="6" fillId="0" borderId="98" xfId="47" applyNumberFormat="1" applyFont="1" applyFill="1" applyBorder="1" applyAlignment="1" applyProtection="1">
      <alignment horizontal="right" vertical="center" wrapText="1" indent="1"/>
      <protection locked="0"/>
    </xf>
    <xf numFmtId="0" fontId="0" fillId="0" borderId="36" xfId="0" applyFont="1" applyBorder="1" applyAlignment="1">
      <alignment horizontal="right" vertical="center" indent="1"/>
    </xf>
    <xf numFmtId="0" fontId="0" fillId="0" borderId="98" xfId="0" applyFont="1" applyBorder="1" applyAlignment="1">
      <alignment horizontal="right" vertical="center" indent="1"/>
    </xf>
    <xf numFmtId="0" fontId="0" fillId="0" borderId="36" xfId="0" applyBorder="1" applyAlignment="1">
      <alignment horizontal="right" vertical="center" indent="1"/>
    </xf>
    <xf numFmtId="0" fontId="0" fillId="0" borderId="98" xfId="0" applyBorder="1" applyAlignment="1">
      <alignment horizontal="right" vertical="center" indent="1"/>
    </xf>
    <xf numFmtId="0" fontId="0" fillId="0" borderId="132" xfId="0" applyFont="1" applyBorder="1" applyAlignment="1">
      <alignment horizontal="right" vertical="center" indent="1"/>
    </xf>
    <xf numFmtId="0" fontId="8" fillId="0" borderId="12" xfId="47" applyFont="1" applyFill="1" applyBorder="1" applyAlignment="1" applyProtection="1">
      <alignment horizontal="right" vertical="center" wrapText="1" indent="1"/>
      <protection locked="0"/>
    </xf>
    <xf numFmtId="0" fontId="8" fillId="0" borderId="22" xfId="47" applyFont="1" applyFill="1" applyBorder="1" applyAlignment="1" applyProtection="1">
      <alignment horizontal="right" vertical="center" wrapText="1" indent="1"/>
      <protection locked="0"/>
    </xf>
    <xf numFmtId="0" fontId="8" fillId="0" borderId="13" xfId="47" applyFont="1" applyFill="1" applyBorder="1" applyAlignment="1" applyProtection="1">
      <alignment horizontal="right" vertical="center" wrapText="1" indent="1"/>
      <protection locked="0"/>
    </xf>
    <xf numFmtId="0" fontId="8" fillId="0" borderId="14" xfId="47" applyFont="1" applyFill="1" applyBorder="1" applyAlignment="1" applyProtection="1">
      <alignment horizontal="right" vertical="center" wrapText="1" indent="1"/>
      <protection locked="0"/>
    </xf>
    <xf numFmtId="3" fontId="8" fillId="0" borderId="12" xfId="47" applyNumberFormat="1" applyFont="1" applyFill="1" applyBorder="1" applyAlignment="1" applyProtection="1">
      <alignment horizontal="right" vertical="center" wrapText="1" indent="1"/>
      <protection locked="0"/>
    </xf>
    <xf numFmtId="3" fontId="8" fillId="0" borderId="13" xfId="47" applyNumberFormat="1" applyFont="1" applyFill="1" applyBorder="1" applyAlignment="1" applyProtection="1">
      <alignment horizontal="right" vertical="center" wrapText="1" indent="1"/>
      <protection locked="0"/>
    </xf>
    <xf numFmtId="3" fontId="8" fillId="0" borderId="14" xfId="47" applyNumberFormat="1" applyFont="1" applyFill="1" applyBorder="1" applyAlignment="1" applyProtection="1">
      <alignment horizontal="right" vertical="center" wrapText="1" indent="1"/>
      <protection locked="0"/>
    </xf>
    <xf numFmtId="0" fontId="0" fillId="0" borderId="12" xfId="0" applyFont="1" applyBorder="1" applyAlignment="1">
      <alignment horizontal="right" vertical="center" indent="1"/>
    </xf>
    <xf numFmtId="0" fontId="0" fillId="0" borderId="14" xfId="0" applyFont="1" applyBorder="1" applyAlignment="1">
      <alignment horizontal="right" vertical="center" indent="1"/>
    </xf>
    <xf numFmtId="0" fontId="55" fillId="0" borderId="12" xfId="0" applyFont="1" applyBorder="1" applyAlignment="1">
      <alignment horizontal="right" vertical="center" indent="1"/>
    </xf>
    <xf numFmtId="0" fontId="55" fillId="0" borderId="14" xfId="0" applyFont="1" applyBorder="1" applyAlignment="1">
      <alignment horizontal="right" vertical="center" indent="1"/>
    </xf>
    <xf numFmtId="0" fontId="0" fillId="0" borderId="28" xfId="0" applyFont="1" applyBorder="1" applyAlignment="1">
      <alignment horizontal="right" vertical="center" indent="1"/>
    </xf>
    <xf numFmtId="0" fontId="8" fillId="39" borderId="12" xfId="47" applyFont="1" applyFill="1" applyBorder="1" applyAlignment="1" applyProtection="1">
      <alignment horizontal="right" vertical="center" wrapText="1" indent="1"/>
      <protection locked="0"/>
    </xf>
    <xf numFmtId="0" fontId="0" fillId="39" borderId="14" xfId="0" applyFill="1" applyBorder="1" applyAlignment="1">
      <alignment horizontal="right" vertical="center" indent="1"/>
    </xf>
    <xf numFmtId="3" fontId="8" fillId="38" borderId="18" xfId="47" applyNumberFormat="1" applyFont="1" applyFill="1" applyBorder="1" applyAlignment="1" applyProtection="1">
      <alignment horizontal="right" vertical="center" wrapText="1" indent="1"/>
      <protection locked="0"/>
    </xf>
    <xf numFmtId="173" fontId="8" fillId="38" borderId="52" xfId="47" applyNumberFormat="1" applyFont="1" applyFill="1" applyBorder="1" applyAlignment="1">
      <alignment horizontal="right" vertical="center" indent="1"/>
      <protection/>
    </xf>
    <xf numFmtId="0" fontId="6" fillId="0" borderId="25" xfId="47" applyFont="1" applyBorder="1" applyAlignment="1">
      <alignment horizontal="right" vertical="center" indent="1"/>
      <protection/>
    </xf>
    <xf numFmtId="173" fontId="6" fillId="34" borderId="25" xfId="47" applyNumberFormat="1" applyFont="1" applyFill="1" applyBorder="1" applyAlignment="1">
      <alignment horizontal="right" vertical="center" indent="1"/>
      <protection/>
    </xf>
    <xf numFmtId="3" fontId="8" fillId="38" borderId="47" xfId="47" applyNumberFormat="1" applyFont="1" applyFill="1" applyBorder="1" applyAlignment="1" applyProtection="1">
      <alignment horizontal="right" vertical="center" wrapText="1" indent="1"/>
      <protection locked="0"/>
    </xf>
    <xf numFmtId="173" fontId="8" fillId="38" borderId="25" xfId="47" applyNumberFormat="1" applyFont="1" applyFill="1" applyBorder="1" applyAlignment="1">
      <alignment horizontal="right" vertical="center" indent="1"/>
      <protection/>
    </xf>
    <xf numFmtId="173" fontId="8" fillId="38" borderId="48" xfId="47" applyNumberFormat="1" applyFont="1" applyFill="1" applyBorder="1" applyAlignment="1">
      <alignment horizontal="right" vertical="center" indent="1"/>
      <protection/>
    </xf>
    <xf numFmtId="173" fontId="6" fillId="34" borderId="51" xfId="47" applyNumberFormat="1" applyFont="1" applyFill="1" applyBorder="1" applyAlignment="1">
      <alignment horizontal="right" vertical="center" indent="1"/>
      <protection/>
    </xf>
    <xf numFmtId="3" fontId="8" fillId="0" borderId="13" xfId="47" applyNumberFormat="1" applyFont="1" applyFill="1" applyBorder="1" applyAlignment="1" applyProtection="1">
      <alignment horizontal="right" vertical="center" indent="1"/>
      <protection hidden="1"/>
    </xf>
    <xf numFmtId="173" fontId="8" fillId="34" borderId="14" xfId="47" applyNumberFormat="1" applyFont="1" applyFill="1" applyBorder="1" applyAlignment="1">
      <alignment horizontal="right" vertical="center" indent="1"/>
      <protection/>
    </xf>
    <xf numFmtId="3" fontId="6" fillId="38" borderId="105" xfId="47" applyNumberFormat="1" applyFont="1" applyFill="1" applyBorder="1" applyAlignment="1">
      <alignment horizontal="right" vertical="center" indent="1"/>
      <protection/>
    </xf>
    <xf numFmtId="3" fontId="6" fillId="38" borderId="59" xfId="47" applyNumberFormat="1" applyFont="1" applyFill="1" applyBorder="1" applyAlignment="1">
      <alignment horizontal="right" vertical="center" indent="1"/>
      <protection/>
    </xf>
    <xf numFmtId="3" fontId="6" fillId="38" borderId="133" xfId="47" applyNumberFormat="1" applyFont="1" applyFill="1" applyBorder="1" applyAlignment="1">
      <alignment horizontal="right" vertical="center" indent="1"/>
      <protection/>
    </xf>
    <xf numFmtId="3" fontId="6" fillId="38" borderId="60" xfId="47" applyNumberFormat="1" applyFont="1" applyFill="1" applyBorder="1" applyAlignment="1">
      <alignment horizontal="right" vertical="center" indent="1"/>
      <protection/>
    </xf>
    <xf numFmtId="3" fontId="6" fillId="38" borderId="134" xfId="47" applyNumberFormat="1" applyFont="1" applyFill="1" applyBorder="1" applyAlignment="1">
      <alignment horizontal="right" vertical="center" indent="1"/>
      <protection/>
    </xf>
    <xf numFmtId="3" fontId="76" fillId="0" borderId="0" xfId="0" applyNumberFormat="1" applyFont="1" applyAlignment="1">
      <alignment horizontal="right" vertical="center" indent="1"/>
    </xf>
    <xf numFmtId="3" fontId="6" fillId="33" borderId="29" xfId="47" applyNumberFormat="1" applyFont="1" applyFill="1" applyBorder="1" applyAlignment="1">
      <alignment horizontal="right" vertical="center" indent="1"/>
      <protection/>
    </xf>
    <xf numFmtId="3" fontId="6" fillId="33" borderId="25" xfId="47" applyNumberFormat="1" applyFont="1" applyFill="1" applyBorder="1" applyAlignment="1">
      <alignment horizontal="right" vertical="center" indent="1"/>
      <protection/>
    </xf>
    <xf numFmtId="3" fontId="6" fillId="33" borderId="90" xfId="47" applyNumberFormat="1" applyFont="1" applyFill="1" applyBorder="1" applyAlignment="1">
      <alignment horizontal="right" vertical="center" indent="1"/>
      <protection/>
    </xf>
    <xf numFmtId="3" fontId="6" fillId="33" borderId="30" xfId="47" applyNumberFormat="1" applyFont="1" applyFill="1" applyBorder="1" applyAlignment="1">
      <alignment horizontal="right" vertical="center" indent="1"/>
      <protection/>
    </xf>
    <xf numFmtId="3" fontId="6" fillId="33" borderId="31" xfId="47" applyNumberFormat="1" applyFont="1" applyFill="1" applyBorder="1" applyAlignment="1">
      <alignment horizontal="right" vertical="center" indent="1"/>
      <protection/>
    </xf>
    <xf numFmtId="3" fontId="6" fillId="0" borderId="29" xfId="47" applyNumberFormat="1" applyFont="1" applyFill="1" applyBorder="1" applyAlignment="1">
      <alignment horizontal="right" vertical="center" indent="1"/>
      <protection/>
    </xf>
    <xf numFmtId="3" fontId="6" fillId="0" borderId="25" xfId="47" applyNumberFormat="1" applyFont="1" applyFill="1" applyBorder="1" applyAlignment="1">
      <alignment horizontal="right" vertical="center" indent="1"/>
      <protection/>
    </xf>
    <xf numFmtId="3" fontId="6" fillId="0" borderId="90" xfId="47" applyNumberFormat="1" applyFont="1" applyFill="1" applyBorder="1" applyAlignment="1">
      <alignment horizontal="right" vertical="center" indent="1"/>
      <protection/>
    </xf>
    <xf numFmtId="3" fontId="6" fillId="0" borderId="30" xfId="47" applyNumberFormat="1" applyFont="1" applyFill="1" applyBorder="1" applyAlignment="1">
      <alignment horizontal="right" vertical="center" indent="1"/>
      <protection/>
    </xf>
    <xf numFmtId="3" fontId="6" fillId="0" borderId="31" xfId="47" applyNumberFormat="1" applyFont="1" applyFill="1" applyBorder="1" applyAlignment="1">
      <alignment horizontal="right" vertical="center" indent="1"/>
      <protection/>
    </xf>
    <xf numFmtId="3" fontId="74" fillId="0" borderId="0" xfId="0" applyNumberFormat="1" applyFont="1" applyAlignment="1">
      <alignment horizontal="right" vertical="center" indent="1"/>
    </xf>
    <xf numFmtId="3" fontId="6" fillId="0" borderId="36" xfId="47" applyNumberFormat="1" applyFont="1" applyFill="1" applyBorder="1" applyAlignment="1">
      <alignment horizontal="right" vertical="center" indent="1"/>
      <protection/>
    </xf>
    <xf numFmtId="3" fontId="6" fillId="0" borderId="51" xfId="47" applyNumberFormat="1" applyFont="1" applyFill="1" applyBorder="1" applyAlignment="1">
      <alignment horizontal="right" vertical="center" indent="1"/>
      <protection/>
    </xf>
    <xf numFmtId="3" fontId="6" fillId="0" borderId="135" xfId="47" applyNumberFormat="1" applyFont="1" applyFill="1" applyBorder="1" applyAlignment="1">
      <alignment horizontal="right" vertical="center" indent="1"/>
      <protection/>
    </xf>
    <xf numFmtId="3" fontId="6" fillId="0" borderId="63" xfId="47" applyNumberFormat="1" applyFont="1" applyFill="1" applyBorder="1" applyAlignment="1">
      <alignment horizontal="right" vertical="center" indent="1"/>
      <protection/>
    </xf>
    <xf numFmtId="3" fontId="6" fillId="0" borderId="98" xfId="47" applyNumberFormat="1" applyFont="1" applyFill="1" applyBorder="1" applyAlignment="1">
      <alignment horizontal="right" vertical="center" indent="1"/>
      <protection/>
    </xf>
    <xf numFmtId="3" fontId="6" fillId="38" borderId="29" xfId="47" applyNumberFormat="1" applyFont="1" applyFill="1" applyBorder="1" applyAlignment="1">
      <alignment horizontal="right" vertical="center" indent="1"/>
      <protection/>
    </xf>
    <xf numFmtId="3" fontId="6" fillId="38" borderId="25" xfId="47" applyNumberFormat="1" applyFont="1" applyFill="1" applyBorder="1" applyAlignment="1">
      <alignment horizontal="right" vertical="center" indent="1"/>
      <protection/>
    </xf>
    <xf numFmtId="3" fontId="6" fillId="38" borderId="90" xfId="47" applyNumberFormat="1" applyFont="1" applyFill="1" applyBorder="1" applyAlignment="1">
      <alignment horizontal="right" vertical="center" indent="1"/>
      <protection/>
    </xf>
    <xf numFmtId="3" fontId="6" fillId="38" borderId="30" xfId="47" applyNumberFormat="1" applyFont="1" applyFill="1" applyBorder="1" applyAlignment="1">
      <alignment horizontal="right" vertical="center" indent="1"/>
      <protection/>
    </xf>
    <xf numFmtId="3" fontId="6" fillId="38" borderId="31" xfId="47" applyNumberFormat="1" applyFont="1" applyFill="1" applyBorder="1" applyAlignment="1">
      <alignment horizontal="right" vertical="center" indent="1"/>
      <protection/>
    </xf>
    <xf numFmtId="3" fontId="6" fillId="38" borderId="12" xfId="47" applyNumberFormat="1" applyFont="1" applyFill="1" applyBorder="1" applyAlignment="1">
      <alignment horizontal="right" vertical="center" indent="1"/>
      <protection/>
    </xf>
    <xf numFmtId="3" fontId="6" fillId="38" borderId="13" xfId="47" applyNumberFormat="1" applyFont="1" applyFill="1" applyBorder="1" applyAlignment="1">
      <alignment horizontal="right" vertical="center" indent="1"/>
      <protection/>
    </xf>
    <xf numFmtId="3" fontId="6" fillId="38" borderId="136" xfId="47" applyNumberFormat="1" applyFont="1" applyFill="1" applyBorder="1" applyAlignment="1">
      <alignment horizontal="right" vertical="center" indent="1"/>
      <protection/>
    </xf>
    <xf numFmtId="3" fontId="6" fillId="38" borderId="22" xfId="47" applyNumberFormat="1" applyFont="1" applyFill="1" applyBorder="1" applyAlignment="1">
      <alignment horizontal="right" vertical="center" indent="1"/>
      <protection/>
    </xf>
    <xf numFmtId="3" fontId="6" fillId="38" borderId="14" xfId="47" applyNumberFormat="1" applyFont="1" applyFill="1" applyBorder="1" applyAlignment="1">
      <alignment horizontal="right" vertical="center" indent="1"/>
      <protection/>
    </xf>
    <xf numFmtId="3" fontId="12" fillId="0" borderId="62" xfId="50" applyNumberFormat="1" applyFont="1" applyBorder="1" applyAlignment="1">
      <alignment horizontal="right" vertical="center" indent="1"/>
      <protection/>
    </xf>
    <xf numFmtId="3" fontId="12" fillId="0" borderId="18" xfId="50" applyNumberFormat="1" applyFont="1" applyBorder="1" applyAlignment="1">
      <alignment horizontal="right" vertical="center" indent="1"/>
      <protection/>
    </xf>
    <xf numFmtId="3" fontId="6" fillId="0" borderId="18" xfId="47" applyNumberFormat="1" applyFont="1" applyFill="1" applyBorder="1" applyAlignment="1">
      <alignment horizontal="right" vertical="center" indent="1"/>
      <protection/>
    </xf>
    <xf numFmtId="3" fontId="6" fillId="0" borderId="52" xfId="47" applyNumberFormat="1" applyFont="1" applyFill="1" applyBorder="1" applyAlignment="1">
      <alignment horizontal="right" vertical="center" indent="1"/>
      <protection/>
    </xf>
    <xf numFmtId="3" fontId="12" fillId="0" borderId="0" xfId="50" applyNumberFormat="1" applyFont="1" applyAlignment="1">
      <alignment horizontal="right" vertical="center" indent="1"/>
      <protection/>
    </xf>
    <xf numFmtId="3" fontId="12" fillId="0" borderId="45" xfId="50" applyNumberFormat="1" applyFont="1" applyBorder="1" applyAlignment="1">
      <alignment horizontal="right" vertical="center" indent="1"/>
      <protection/>
    </xf>
    <xf numFmtId="3" fontId="12" fillId="0" borderId="47" xfId="50" applyNumberFormat="1" applyFont="1" applyBorder="1" applyAlignment="1">
      <alignment horizontal="right" vertical="center" indent="1"/>
      <protection/>
    </xf>
    <xf numFmtId="3" fontId="6" fillId="0" borderId="29" xfId="50" applyNumberFormat="1" applyFont="1" applyBorder="1" applyAlignment="1">
      <alignment horizontal="right" vertical="center" indent="1"/>
      <protection/>
    </xf>
    <xf numFmtId="3" fontId="6" fillId="0" borderId="25" xfId="50" applyNumberFormat="1" applyFont="1" applyBorder="1" applyAlignment="1">
      <alignment horizontal="right" vertical="center" indent="1"/>
      <protection/>
    </xf>
    <xf numFmtId="3" fontId="6" fillId="0" borderId="0" xfId="50" applyNumberFormat="1" applyFont="1" applyAlignment="1">
      <alignment horizontal="right" vertical="center" indent="1"/>
      <protection/>
    </xf>
    <xf numFmtId="3" fontId="6" fillId="0" borderId="36" xfId="50" applyNumberFormat="1" applyFont="1" applyBorder="1" applyAlignment="1">
      <alignment horizontal="right" vertical="center" indent="1"/>
      <protection/>
    </xf>
    <xf numFmtId="3" fontId="6" fillId="0" borderId="51" xfId="50" applyNumberFormat="1" applyFont="1" applyBorder="1" applyAlignment="1">
      <alignment horizontal="right" vertical="center" indent="1"/>
      <protection/>
    </xf>
    <xf numFmtId="3" fontId="6" fillId="0" borderId="17" xfId="50" applyNumberFormat="1" applyFont="1" applyBorder="1" applyAlignment="1">
      <alignment horizontal="right" vertical="center" indent="1"/>
      <protection/>
    </xf>
    <xf numFmtId="3" fontId="6" fillId="0" borderId="32" xfId="50" applyNumberFormat="1" applyFont="1" applyBorder="1" applyAlignment="1">
      <alignment horizontal="right" vertical="center" indent="1"/>
      <protection/>
    </xf>
    <xf numFmtId="3" fontId="22" fillId="0" borderId="0" xfId="50" applyNumberFormat="1" applyFont="1" applyAlignment="1">
      <alignment horizontal="right" vertical="center" indent="1"/>
      <protection/>
    </xf>
    <xf numFmtId="3" fontId="6" fillId="38" borderId="137" xfId="47" applyNumberFormat="1" applyFont="1" applyFill="1" applyBorder="1" applyAlignment="1">
      <alignment horizontal="right" vertical="center" indent="1"/>
      <protection/>
    </xf>
    <xf numFmtId="3" fontId="74" fillId="0" borderId="58" xfId="0" applyNumberFormat="1" applyFont="1" applyFill="1" applyBorder="1" applyAlignment="1">
      <alignment horizontal="right" vertical="center" indent="1"/>
    </xf>
    <xf numFmtId="3" fontId="6" fillId="33" borderId="138" xfId="47" applyNumberFormat="1" applyFont="1" applyFill="1" applyBorder="1" applyAlignment="1">
      <alignment horizontal="right" vertical="center" indent="1"/>
      <protection/>
    </xf>
    <xf numFmtId="3" fontId="6" fillId="33" borderId="139" xfId="47" applyNumberFormat="1" applyFont="1" applyFill="1" applyBorder="1" applyAlignment="1">
      <alignment horizontal="right" vertical="center" indent="1"/>
      <protection/>
    </xf>
    <xf numFmtId="3" fontId="6" fillId="0" borderId="138" xfId="47" applyNumberFormat="1" applyFont="1" applyFill="1" applyBorder="1" applyAlignment="1">
      <alignment horizontal="right" vertical="center" indent="1"/>
      <protection/>
    </xf>
    <xf numFmtId="3" fontId="6" fillId="0" borderId="139" xfId="47" applyNumberFormat="1" applyFont="1" applyFill="1" applyBorder="1" applyAlignment="1">
      <alignment horizontal="right" vertical="center" indent="1"/>
      <protection/>
    </xf>
    <xf numFmtId="3" fontId="76" fillId="0" borderId="30" xfId="0" applyNumberFormat="1" applyFont="1" applyBorder="1" applyAlignment="1">
      <alignment horizontal="right" vertical="center" indent="1"/>
    </xf>
    <xf numFmtId="3" fontId="76" fillId="0" borderId="25" xfId="0" applyNumberFormat="1" applyFont="1" applyBorder="1" applyAlignment="1">
      <alignment horizontal="right" vertical="center" indent="1"/>
    </xf>
    <xf numFmtId="3" fontId="76" fillId="0" borderId="139" xfId="0" applyNumberFormat="1" applyFont="1" applyBorder="1" applyAlignment="1">
      <alignment horizontal="right" vertical="center" indent="1"/>
    </xf>
    <xf numFmtId="3" fontId="76" fillId="0" borderId="58" xfId="0" applyNumberFormat="1" applyFont="1" applyFill="1" applyBorder="1" applyAlignment="1">
      <alignment horizontal="right" vertical="center" indent="1"/>
    </xf>
    <xf numFmtId="3" fontId="76" fillId="0" borderId="29" xfId="0" applyNumberFormat="1" applyFont="1" applyBorder="1" applyAlignment="1">
      <alignment horizontal="right" vertical="center" indent="1"/>
    </xf>
    <xf numFmtId="3" fontId="74" fillId="0" borderId="30" xfId="0" applyNumberFormat="1" applyFont="1" applyBorder="1" applyAlignment="1">
      <alignment horizontal="right" vertical="center" indent="1"/>
    </xf>
    <xf numFmtId="3" fontId="74" fillId="0" borderId="25" xfId="0" applyNumberFormat="1" applyFont="1" applyBorder="1" applyAlignment="1">
      <alignment horizontal="right" vertical="center" indent="1"/>
    </xf>
    <xf numFmtId="3" fontId="74" fillId="0" borderId="139" xfId="0" applyNumberFormat="1" applyFont="1" applyBorder="1" applyAlignment="1">
      <alignment horizontal="right" vertical="center" indent="1"/>
    </xf>
    <xf numFmtId="3" fontId="74" fillId="0" borderId="29" xfId="0" applyNumberFormat="1" applyFont="1" applyBorder="1" applyAlignment="1">
      <alignment horizontal="right" vertical="center" indent="1"/>
    </xf>
    <xf numFmtId="3" fontId="6" fillId="38" borderId="139" xfId="47" applyNumberFormat="1" applyFont="1" applyFill="1" applyBorder="1" applyAlignment="1">
      <alignment horizontal="right" vertical="center" indent="1"/>
      <protection/>
    </xf>
    <xf numFmtId="3" fontId="74" fillId="0" borderId="63" xfId="0" applyNumberFormat="1" applyFont="1" applyBorder="1" applyAlignment="1">
      <alignment horizontal="right" vertical="center" indent="1"/>
    </xf>
    <xf numFmtId="3" fontId="74" fillId="0" borderId="51" xfId="0" applyNumberFormat="1" applyFont="1" applyBorder="1" applyAlignment="1">
      <alignment horizontal="right" vertical="center" indent="1"/>
    </xf>
    <xf numFmtId="3" fontId="74" fillId="0" borderId="140" xfId="0" applyNumberFormat="1" applyFont="1" applyBorder="1" applyAlignment="1">
      <alignment horizontal="right" vertical="center" indent="1"/>
    </xf>
    <xf numFmtId="3" fontId="74" fillId="0" borderId="36" xfId="0" applyNumberFormat="1" applyFont="1" applyBorder="1" applyAlignment="1">
      <alignment horizontal="right" vertical="center" indent="1"/>
    </xf>
    <xf numFmtId="3" fontId="6" fillId="35" borderId="12" xfId="47" applyNumberFormat="1" applyFont="1" applyFill="1" applyBorder="1" applyAlignment="1">
      <alignment horizontal="right" vertical="center" indent="1"/>
      <protection/>
    </xf>
    <xf numFmtId="3" fontId="6" fillId="35" borderId="13" xfId="47" applyNumberFormat="1" applyFont="1" applyFill="1" applyBorder="1" applyAlignment="1">
      <alignment horizontal="right" vertical="center" indent="1"/>
      <protection/>
    </xf>
    <xf numFmtId="3" fontId="6" fillId="35" borderId="136" xfId="47" applyNumberFormat="1" applyFont="1" applyFill="1" applyBorder="1" applyAlignment="1">
      <alignment horizontal="right" vertical="center" indent="1"/>
      <protection/>
    </xf>
    <xf numFmtId="3" fontId="6" fillId="35" borderId="141" xfId="47" applyNumberFormat="1" applyFont="1" applyFill="1" applyBorder="1" applyAlignment="1">
      <alignment horizontal="right" vertical="center" indent="1"/>
      <protection/>
    </xf>
    <xf numFmtId="3" fontId="6" fillId="35" borderId="22" xfId="47" applyNumberFormat="1" applyFont="1" applyFill="1" applyBorder="1" applyAlignment="1">
      <alignment horizontal="right" vertical="center" indent="1"/>
      <protection/>
    </xf>
    <xf numFmtId="3" fontId="6" fillId="35" borderId="14" xfId="47" applyNumberFormat="1" applyFont="1" applyFill="1" applyBorder="1" applyAlignment="1">
      <alignment horizontal="right" vertical="center" indent="1"/>
      <protection/>
    </xf>
    <xf numFmtId="3" fontId="0" fillId="0" borderId="0" xfId="0" applyNumberFormat="1" applyFont="1" applyFill="1" applyBorder="1" applyAlignment="1">
      <alignment horizontal="right" vertical="center" indent="1"/>
    </xf>
    <xf numFmtId="3" fontId="0" fillId="0" borderId="0" xfId="0" applyNumberFormat="1" applyAlignment="1">
      <alignment horizontal="right" vertical="center" indent="1"/>
    </xf>
    <xf numFmtId="3" fontId="76" fillId="0" borderId="0" xfId="0" applyNumberFormat="1" applyFont="1" applyFill="1" applyAlignment="1">
      <alignment horizontal="right" vertical="center" indent="1"/>
    </xf>
    <xf numFmtId="3" fontId="0" fillId="0" borderId="0" xfId="0" applyNumberFormat="1" applyFont="1" applyAlignment="1">
      <alignment horizontal="right" vertical="center" indent="1"/>
    </xf>
    <xf numFmtId="3" fontId="6" fillId="13" borderId="88" xfId="47" applyNumberFormat="1" applyFont="1" applyFill="1" applyBorder="1" applyAlignment="1">
      <alignment horizontal="right" vertical="center" indent="1"/>
      <protection/>
    </xf>
    <xf numFmtId="3" fontId="6" fillId="13" borderId="142" xfId="47" applyNumberFormat="1" applyFont="1" applyFill="1" applyBorder="1" applyAlignment="1">
      <alignment horizontal="right" vertical="center" indent="1"/>
      <protection/>
    </xf>
    <xf numFmtId="3" fontId="6" fillId="13" borderId="143" xfId="47" applyNumberFormat="1" applyFont="1" applyFill="1" applyBorder="1" applyAlignment="1">
      <alignment horizontal="right" vertical="center" indent="1"/>
      <protection/>
    </xf>
    <xf numFmtId="3" fontId="6" fillId="35" borderId="77" xfId="47" applyNumberFormat="1" applyFont="1" applyFill="1" applyBorder="1" applyAlignment="1">
      <alignment horizontal="right" vertical="center" indent="1"/>
      <protection/>
    </xf>
    <xf numFmtId="3" fontId="6" fillId="35" borderId="144" xfId="47" applyNumberFormat="1" applyFont="1" applyFill="1" applyBorder="1" applyAlignment="1">
      <alignment horizontal="right" vertical="center" indent="1"/>
      <protection/>
    </xf>
    <xf numFmtId="3" fontId="6" fillId="35" borderId="145" xfId="47" applyNumberFormat="1" applyFont="1" applyFill="1" applyBorder="1" applyAlignment="1">
      <alignment horizontal="right" vertical="center" indent="1"/>
      <protection/>
    </xf>
    <xf numFmtId="3" fontId="6" fillId="7" borderId="77" xfId="47" applyNumberFormat="1" applyFont="1" applyFill="1" applyBorder="1" applyAlignment="1">
      <alignment horizontal="right" vertical="center" indent="1"/>
      <protection/>
    </xf>
    <xf numFmtId="3" fontId="6" fillId="7" borderId="144" xfId="47" applyNumberFormat="1" applyFont="1" applyFill="1" applyBorder="1" applyAlignment="1">
      <alignment horizontal="right" vertical="center" indent="1"/>
      <protection/>
    </xf>
    <xf numFmtId="3" fontId="6" fillId="7" borderId="145" xfId="47" applyNumberFormat="1" applyFont="1" applyFill="1" applyBorder="1" applyAlignment="1">
      <alignment horizontal="right" vertical="center" indent="1"/>
      <protection/>
    </xf>
    <xf numFmtId="3" fontId="6" fillId="36" borderId="77" xfId="47" applyNumberFormat="1" applyFont="1" applyFill="1" applyBorder="1" applyAlignment="1">
      <alignment horizontal="right" vertical="center" indent="1"/>
      <protection/>
    </xf>
    <xf numFmtId="3" fontId="6" fillId="36" borderId="144" xfId="47" applyNumberFormat="1" applyFont="1" applyFill="1" applyBorder="1" applyAlignment="1">
      <alignment horizontal="right" vertical="center" indent="1"/>
      <protection/>
    </xf>
    <xf numFmtId="3" fontId="6" fillId="36" borderId="145" xfId="47" applyNumberFormat="1" applyFont="1" applyFill="1" applyBorder="1" applyAlignment="1">
      <alignment horizontal="right" vertical="center" indent="1"/>
      <protection/>
    </xf>
    <xf numFmtId="3" fontId="6" fillId="0" borderId="77" xfId="47" applyNumberFormat="1" applyFont="1" applyFill="1" applyBorder="1" applyAlignment="1">
      <alignment horizontal="right" vertical="center" indent="1"/>
      <protection/>
    </xf>
    <xf numFmtId="3" fontId="6" fillId="0" borderId="144" xfId="47" applyNumberFormat="1" applyFont="1" applyFill="1" applyBorder="1" applyAlignment="1">
      <alignment horizontal="right" vertical="center" indent="1"/>
      <protection/>
    </xf>
    <xf numFmtId="3" fontId="6" fillId="0" borderId="145" xfId="47" applyNumberFormat="1" applyFont="1" applyFill="1" applyBorder="1" applyAlignment="1">
      <alignment horizontal="right" vertical="center" indent="1"/>
      <protection/>
    </xf>
    <xf numFmtId="3" fontId="6" fillId="0" borderId="81" xfId="47" applyNumberFormat="1" applyFont="1" applyFill="1" applyBorder="1" applyAlignment="1">
      <alignment horizontal="right" vertical="center" indent="1"/>
      <protection/>
    </xf>
    <xf numFmtId="3" fontId="6" fillId="0" borderId="146" xfId="47" applyNumberFormat="1" applyFont="1" applyFill="1" applyBorder="1" applyAlignment="1">
      <alignment horizontal="right" vertical="center" indent="1"/>
      <protection/>
    </xf>
    <xf numFmtId="3" fontId="6" fillId="0" borderId="147" xfId="47" applyNumberFormat="1" applyFont="1" applyFill="1" applyBorder="1" applyAlignment="1">
      <alignment horizontal="right" vertical="center" indent="1"/>
      <protection/>
    </xf>
    <xf numFmtId="3" fontId="6" fillId="13" borderId="77" xfId="47" applyNumberFormat="1" applyFont="1" applyFill="1" applyBorder="1" applyAlignment="1">
      <alignment horizontal="right" vertical="center" indent="1"/>
      <protection/>
    </xf>
    <xf numFmtId="3" fontId="6" fillId="13" borderId="144" xfId="47" applyNumberFormat="1" applyFont="1" applyFill="1" applyBorder="1" applyAlignment="1">
      <alignment horizontal="right" vertical="center" indent="1"/>
      <protection/>
    </xf>
    <xf numFmtId="3" fontId="6" fillId="13" borderId="145" xfId="47" applyNumberFormat="1" applyFont="1" applyFill="1" applyBorder="1" applyAlignment="1">
      <alignment horizontal="right" vertical="center" indent="1"/>
      <protection/>
    </xf>
    <xf numFmtId="0" fontId="52" fillId="0" borderId="23" xfId="47" applyFont="1" applyFill="1" applyBorder="1" applyAlignment="1" applyProtection="1">
      <alignment horizontal="left" vertical="center"/>
      <protection locked="0"/>
    </xf>
    <xf numFmtId="3" fontId="52" fillId="0" borderId="25" xfId="47" applyNumberFormat="1" applyFont="1" applyFill="1" applyBorder="1" applyAlignment="1" applyProtection="1">
      <alignment horizontal="right" vertical="center" wrapText="1" indent="1"/>
      <protection locked="0"/>
    </xf>
    <xf numFmtId="3" fontId="52" fillId="0" borderId="31" xfId="47" applyNumberFormat="1" applyFont="1" applyFill="1" applyBorder="1" applyAlignment="1" applyProtection="1">
      <alignment horizontal="right" vertical="center" wrapText="1" indent="1"/>
      <protection locked="0"/>
    </xf>
    <xf numFmtId="0" fontId="6" fillId="0" borderId="23" xfId="47" applyFont="1" applyFill="1" applyBorder="1" applyAlignment="1" applyProtection="1">
      <alignment horizontal="left" vertical="center"/>
      <protection locked="0"/>
    </xf>
    <xf numFmtId="176" fontId="6" fillId="0" borderId="46" xfId="47" applyNumberFormat="1" applyFont="1" applyBorder="1" applyAlignment="1" applyProtection="1">
      <alignment horizontal="right" vertical="center" indent="1"/>
      <protection locked="0"/>
    </xf>
    <xf numFmtId="176" fontId="6" fillId="0" borderId="49" xfId="47" applyNumberFormat="1" applyFont="1" applyBorder="1" applyAlignment="1" applyProtection="1">
      <alignment horizontal="right" vertical="center" indent="1"/>
      <protection locked="0"/>
    </xf>
    <xf numFmtId="164" fontId="6" fillId="0" borderId="45" xfId="47" applyNumberFormat="1" applyFont="1" applyFill="1" applyBorder="1" applyAlignment="1" applyProtection="1">
      <alignment horizontal="right" vertical="center" wrapText="1" indent="1"/>
      <protection locked="0"/>
    </xf>
    <xf numFmtId="164" fontId="6" fillId="0" borderId="29" xfId="47" applyNumberFormat="1" applyFont="1" applyFill="1" applyBorder="1" applyAlignment="1" applyProtection="1">
      <alignment horizontal="right" vertical="center" wrapText="1" indent="1"/>
      <protection locked="0"/>
    </xf>
    <xf numFmtId="164" fontId="52" fillId="0" borderId="29" xfId="47" applyNumberFormat="1" applyFont="1" applyFill="1" applyBorder="1" applyAlignment="1" applyProtection="1">
      <alignment horizontal="right" vertical="center" wrapText="1" indent="1"/>
      <protection locked="0"/>
    </xf>
    <xf numFmtId="164" fontId="6" fillId="0" borderId="17" xfId="47" applyNumberFormat="1" applyFont="1" applyFill="1" applyBorder="1" applyAlignment="1" applyProtection="1">
      <alignment horizontal="right" vertical="center" wrapText="1" indent="1"/>
      <protection locked="0"/>
    </xf>
    <xf numFmtId="165" fontId="6" fillId="0" borderId="29" xfId="47" applyNumberFormat="1" applyFont="1" applyFill="1" applyBorder="1" applyAlignment="1" applyProtection="1">
      <alignment horizontal="right" vertical="center" wrapText="1" indent="1"/>
      <protection locked="0"/>
    </xf>
    <xf numFmtId="3" fontId="6" fillId="39" borderId="45" xfId="47" applyNumberFormat="1" applyFont="1" applyFill="1" applyBorder="1" applyAlignment="1" applyProtection="1">
      <alignment horizontal="right" vertical="center" indent="1"/>
      <protection locked="0"/>
    </xf>
    <xf numFmtId="3" fontId="0" fillId="39" borderId="48" xfId="0" applyNumberFormat="1" applyFill="1" applyBorder="1" applyAlignment="1">
      <alignment horizontal="right" vertical="center" indent="1"/>
    </xf>
    <xf numFmtId="165" fontId="6" fillId="0" borderId="61" xfId="47" applyNumberFormat="1" applyFont="1" applyFill="1" applyBorder="1" applyAlignment="1" applyProtection="1">
      <alignment horizontal="right" vertical="center" wrapText="1" indent="1"/>
      <protection locked="0"/>
    </xf>
    <xf numFmtId="165" fontId="6" fillId="0" borderId="30" xfId="47" applyNumberFormat="1" applyFont="1" applyFill="1" applyBorder="1" applyAlignment="1" applyProtection="1">
      <alignment horizontal="right" vertical="center" wrapText="1" indent="1"/>
      <protection locked="0"/>
    </xf>
    <xf numFmtId="165" fontId="52" fillId="0" borderId="30" xfId="47" applyNumberFormat="1" applyFont="1" applyFill="1" applyBorder="1" applyAlignment="1" applyProtection="1">
      <alignment horizontal="right" vertical="center" wrapText="1" indent="1"/>
      <protection locked="0"/>
    </xf>
    <xf numFmtId="165" fontId="6" fillId="0" borderId="35" xfId="47" applyNumberFormat="1" applyFont="1" applyFill="1" applyBorder="1" applyAlignment="1" applyProtection="1">
      <alignment horizontal="right" vertical="center" wrapText="1" indent="1"/>
      <protection locked="0"/>
    </xf>
    <xf numFmtId="165" fontId="8" fillId="0" borderId="130" xfId="47" applyNumberFormat="1" applyFont="1" applyFill="1" applyBorder="1" applyAlignment="1" applyProtection="1">
      <alignment horizontal="right" vertical="center" wrapText="1" indent="1"/>
      <protection locked="0"/>
    </xf>
    <xf numFmtId="165" fontId="52" fillId="0" borderId="29" xfId="47" applyNumberFormat="1" applyFont="1" applyFill="1" applyBorder="1" applyAlignment="1" applyProtection="1">
      <alignment horizontal="right" vertical="center" wrapText="1" indent="1"/>
      <protection locked="0"/>
    </xf>
    <xf numFmtId="3" fontId="8" fillId="0" borderId="23" xfId="48" applyNumberFormat="1" applyFont="1" applyBorder="1" applyAlignment="1">
      <alignment horizontal="center" vertical="center"/>
      <protection/>
    </xf>
    <xf numFmtId="3" fontId="8" fillId="0" borderId="49" xfId="48" applyNumberFormat="1" applyFont="1" applyBorder="1" applyAlignment="1">
      <alignment horizontal="center" vertical="center"/>
      <protection/>
    </xf>
    <xf numFmtId="3" fontId="6" fillId="0" borderId="24" xfId="48" applyNumberFormat="1" applyFont="1" applyBorder="1" applyAlignment="1">
      <alignment horizontal="center" vertical="center"/>
      <protection/>
    </xf>
    <xf numFmtId="3" fontId="6" fillId="0" borderId="46" xfId="48" applyNumberFormat="1" applyFont="1" applyBorder="1" applyAlignment="1">
      <alignment horizontal="center" vertical="center"/>
      <protection/>
    </xf>
    <xf numFmtId="3" fontId="6" fillId="0" borderId="82" xfId="48" applyNumberFormat="1" applyFont="1" applyBorder="1" applyAlignment="1">
      <alignment horizontal="center" vertical="center"/>
      <protection/>
    </xf>
    <xf numFmtId="3" fontId="6" fillId="0" borderId="119" xfId="48" applyNumberFormat="1" applyFont="1" applyBorder="1" applyAlignment="1">
      <alignment horizontal="center" vertical="center"/>
      <protection/>
    </xf>
    <xf numFmtId="0" fontId="7" fillId="0" borderId="0" xfId="48" applyFont="1" applyBorder="1" applyAlignment="1">
      <alignment horizontal="left" vertical="center" wrapText="1"/>
      <protection/>
    </xf>
    <xf numFmtId="0" fontId="6" fillId="0" borderId="85" xfId="48" applyFont="1" applyBorder="1" applyAlignment="1">
      <alignment horizontal="center" vertical="center" wrapText="1"/>
      <protection/>
    </xf>
    <xf numFmtId="0" fontId="7" fillId="0" borderId="28" xfId="48" applyFont="1" applyBorder="1" applyAlignment="1">
      <alignment horizontal="center" vertical="center" wrapText="1"/>
      <protection/>
    </xf>
    <xf numFmtId="0" fontId="7" fillId="0" borderId="89" xfId="48" applyFont="1" applyBorder="1" applyAlignment="1">
      <alignment horizontal="center" vertical="center" wrapText="1"/>
      <protection/>
    </xf>
    <xf numFmtId="0" fontId="7" fillId="0" borderId="19" xfId="48" applyFont="1" applyBorder="1" applyAlignment="1">
      <alignment horizontal="center" vertical="center" wrapText="1"/>
      <protection/>
    </xf>
    <xf numFmtId="0" fontId="10" fillId="0" borderId="28" xfId="48" applyFont="1" applyBorder="1" applyAlignment="1">
      <alignment vertical="center" wrapText="1"/>
      <protection/>
    </xf>
    <xf numFmtId="0" fontId="10" fillId="0" borderId="89" xfId="48" applyFont="1" applyBorder="1" applyAlignment="1">
      <alignment vertical="center" wrapText="1"/>
      <protection/>
    </xf>
    <xf numFmtId="0" fontId="10" fillId="0" borderId="19" xfId="48" applyFont="1" applyBorder="1" applyAlignment="1">
      <alignment vertical="center" wrapText="1"/>
      <protection/>
    </xf>
    <xf numFmtId="0" fontId="8" fillId="0" borderId="107" xfId="48" applyFont="1" applyBorder="1" applyAlignment="1">
      <alignment horizontal="center" vertical="center" wrapText="1"/>
      <protection/>
    </xf>
    <xf numFmtId="0" fontId="8" fillId="0" borderId="114" xfId="48" applyFont="1" applyBorder="1" applyAlignment="1">
      <alignment horizontal="center" vertical="center" wrapText="1"/>
      <protection/>
    </xf>
    <xf numFmtId="0" fontId="8" fillId="0" borderId="28" xfId="48" applyFont="1" applyBorder="1" applyAlignment="1">
      <alignment horizontal="left" vertical="center" wrapText="1"/>
      <protection/>
    </xf>
    <xf numFmtId="0" fontId="8" fillId="0" borderId="89" xfId="48" applyFont="1" applyBorder="1" applyAlignment="1">
      <alignment horizontal="left" vertical="center" wrapText="1"/>
      <protection/>
    </xf>
    <xf numFmtId="0" fontId="8" fillId="0" borderId="19" xfId="48" applyFont="1" applyBorder="1" applyAlignment="1">
      <alignment horizontal="left" vertical="center" wrapText="1"/>
      <protection/>
    </xf>
    <xf numFmtId="0" fontId="6" fillId="0" borderId="0" xfId="47" applyFont="1" applyAlignment="1" applyProtection="1">
      <alignment vertical="center" wrapText="1"/>
      <protection locked="0"/>
    </xf>
    <xf numFmtId="0" fontId="8" fillId="13" borderId="62" xfId="47" applyFont="1" applyFill="1" applyBorder="1" applyAlignment="1">
      <alignment horizontal="center" vertical="center"/>
      <protection/>
    </xf>
    <xf numFmtId="0" fontId="8" fillId="13" borderId="52" xfId="47" applyFont="1" applyFill="1" applyBorder="1" applyAlignment="1">
      <alignment horizontal="center" vertical="center"/>
      <protection/>
    </xf>
    <xf numFmtId="0" fontId="6" fillId="35" borderId="75" xfId="49" applyFont="1" applyFill="1" applyBorder="1" applyAlignment="1">
      <alignment horizontal="left" vertical="center"/>
      <protection/>
    </xf>
    <xf numFmtId="0" fontId="6" fillId="35" borderId="76" xfId="49" applyFont="1" applyFill="1" applyBorder="1" applyAlignment="1">
      <alignment horizontal="left" vertical="center"/>
      <protection/>
    </xf>
    <xf numFmtId="0" fontId="8" fillId="13" borderId="148" xfId="49" applyFont="1" applyFill="1" applyBorder="1" applyAlignment="1">
      <alignment horizontal="left" vertical="center"/>
      <protection/>
    </xf>
    <xf numFmtId="0" fontId="8" fillId="13" borderId="149" xfId="49" applyFont="1" applyFill="1" applyBorder="1" applyAlignment="1">
      <alignment horizontal="left" vertical="center"/>
      <protection/>
    </xf>
    <xf numFmtId="0" fontId="8" fillId="13" borderId="150" xfId="49" applyFont="1" applyFill="1" applyBorder="1" applyAlignment="1">
      <alignment horizontal="left" vertical="center"/>
      <protection/>
    </xf>
    <xf numFmtId="0" fontId="8" fillId="0" borderId="109" xfId="47" applyFont="1" applyFill="1" applyBorder="1" applyAlignment="1">
      <alignment horizontal="center" vertical="center"/>
      <protection/>
    </xf>
    <xf numFmtId="0" fontId="8" fillId="0" borderId="20" xfId="47" applyFont="1" applyFill="1" applyBorder="1" applyAlignment="1">
      <alignment horizontal="center" vertical="center"/>
      <protection/>
    </xf>
    <xf numFmtId="0" fontId="8" fillId="0" borderId="151" xfId="47" applyFont="1" applyFill="1" applyBorder="1" applyAlignment="1">
      <alignment horizontal="center" vertical="center"/>
      <protection/>
    </xf>
    <xf numFmtId="0" fontId="8" fillId="0" borderId="99" xfId="47" applyFont="1" applyFill="1" applyBorder="1" applyAlignment="1">
      <alignment horizontal="center" vertical="center"/>
      <protection/>
    </xf>
    <xf numFmtId="0" fontId="8" fillId="0" borderId="0" xfId="47" applyFont="1" applyFill="1" applyBorder="1" applyAlignment="1">
      <alignment horizontal="center" vertical="center"/>
      <protection/>
    </xf>
    <xf numFmtId="0" fontId="8" fillId="0" borderId="83" xfId="47" applyFont="1" applyFill="1" applyBorder="1" applyAlignment="1">
      <alignment horizontal="center" vertical="center"/>
      <protection/>
    </xf>
    <xf numFmtId="0" fontId="8" fillId="0" borderId="108" xfId="47" applyFont="1" applyFill="1" applyBorder="1" applyAlignment="1">
      <alignment horizontal="center" vertical="center"/>
      <protection/>
    </xf>
    <xf numFmtId="0" fontId="8" fillId="0" borderId="85" xfId="47" applyFont="1" applyFill="1" applyBorder="1" applyAlignment="1">
      <alignment horizontal="center" vertical="center"/>
      <protection/>
    </xf>
    <xf numFmtId="0" fontId="8" fillId="0" borderId="72" xfId="47" applyFont="1" applyFill="1" applyBorder="1" applyAlignment="1">
      <alignment horizontal="center" vertical="center"/>
      <protection/>
    </xf>
    <xf numFmtId="0" fontId="6" fillId="0" borderId="107" xfId="47" applyFont="1" applyFill="1" applyBorder="1" applyAlignment="1">
      <alignment horizontal="center" vertical="center" wrapText="1"/>
      <protection/>
    </xf>
    <xf numFmtId="0" fontId="6" fillId="0" borderId="100" xfId="47" applyFont="1" applyFill="1" applyBorder="1" applyAlignment="1">
      <alignment horizontal="center" vertical="center" wrapText="1"/>
      <protection/>
    </xf>
    <xf numFmtId="0" fontId="6" fillId="0" borderId="152" xfId="47" applyFont="1" applyFill="1" applyBorder="1" applyAlignment="1">
      <alignment horizontal="center" vertical="center" wrapText="1"/>
      <protection/>
    </xf>
    <xf numFmtId="0" fontId="8" fillId="13" borderId="18" xfId="47" applyFont="1" applyFill="1" applyBorder="1" applyAlignment="1">
      <alignment horizontal="center" vertical="center"/>
      <protection/>
    </xf>
    <xf numFmtId="0" fontId="6" fillId="37" borderId="0" xfId="47" applyFont="1" applyFill="1" applyAlignment="1">
      <alignment horizontal="left" vertical="center" wrapText="1"/>
      <protection/>
    </xf>
    <xf numFmtId="0" fontId="8" fillId="13" borderId="153" xfId="49" applyFont="1" applyFill="1" applyBorder="1" applyAlignment="1">
      <alignment horizontal="left" vertical="center"/>
      <protection/>
    </xf>
    <xf numFmtId="0" fontId="8" fillId="13" borderId="154" xfId="49" applyFont="1" applyFill="1" applyBorder="1" applyAlignment="1">
      <alignment horizontal="left" vertical="center"/>
      <protection/>
    </xf>
    <xf numFmtId="0" fontId="8" fillId="13" borderId="155" xfId="49" applyFont="1" applyFill="1" applyBorder="1" applyAlignment="1">
      <alignment horizontal="left" vertical="center"/>
      <protection/>
    </xf>
    <xf numFmtId="0" fontId="13" fillId="0" borderId="134" xfId="0" applyFont="1" applyBorder="1" applyAlignment="1">
      <alignment horizontal="center" vertical="center" wrapText="1" shrinkToFit="1"/>
    </xf>
    <xf numFmtId="0" fontId="13" fillId="0" borderId="48" xfId="0" applyFont="1" applyBorder="1" applyAlignment="1">
      <alignment horizontal="center" vertical="center" wrapText="1" shrinkToFit="1"/>
    </xf>
    <xf numFmtId="0" fontId="12" fillId="0" borderId="105" xfId="0" applyFont="1" applyFill="1" applyBorder="1" applyAlignment="1">
      <alignment horizontal="center" vertical="center" wrapText="1" shrinkToFit="1"/>
    </xf>
    <xf numFmtId="0" fontId="12" fillId="0" borderId="45" xfId="0" applyFont="1" applyFill="1" applyBorder="1" applyAlignment="1">
      <alignment horizontal="center" vertical="center" wrapText="1" shrinkToFit="1"/>
    </xf>
    <xf numFmtId="0" fontId="13" fillId="38" borderId="41" xfId="0" applyFont="1" applyFill="1" applyBorder="1" applyAlignment="1">
      <alignment horizontal="left" vertical="center"/>
    </xf>
    <xf numFmtId="0" fontId="13" fillId="38" borderId="49" xfId="0" applyFont="1" applyFill="1" applyBorder="1" applyAlignment="1">
      <alignment horizontal="left" vertical="center"/>
    </xf>
    <xf numFmtId="0" fontId="12" fillId="0" borderId="18" xfId="0" applyFont="1" applyBorder="1" applyAlignment="1">
      <alignment horizontal="center" vertical="center" wrapText="1" shrinkToFit="1"/>
    </xf>
    <xf numFmtId="0" fontId="12" fillId="0" borderId="134" xfId="0" applyFont="1" applyBorder="1" applyAlignment="1">
      <alignment horizontal="center" vertical="center" wrapText="1" shrinkToFit="1"/>
    </xf>
    <xf numFmtId="0" fontId="12" fillId="0" borderId="48" xfId="0" applyFont="1" applyBorder="1" applyAlignment="1">
      <alignment horizontal="center" vertical="center" wrapText="1" shrinkToFit="1"/>
    </xf>
    <xf numFmtId="0" fontId="12" fillId="0" borderId="0" xfId="0" applyFont="1" applyAlignment="1">
      <alignment horizontal="left" vertical="center" wrapText="1"/>
    </xf>
    <xf numFmtId="0" fontId="13" fillId="33" borderId="23" xfId="0" applyFont="1" applyFill="1" applyBorder="1" applyAlignment="1">
      <alignment horizontal="left" vertical="center"/>
    </xf>
    <xf numFmtId="0" fontId="13" fillId="33" borderId="49" xfId="0" applyFont="1" applyFill="1" applyBorder="1" applyAlignment="1">
      <alignment horizontal="left" vertical="center"/>
    </xf>
    <xf numFmtId="0" fontId="74" fillId="0" borderId="105" xfId="0" applyFont="1" applyBorder="1" applyAlignment="1">
      <alignment horizontal="center" vertical="center" wrapText="1"/>
    </xf>
    <xf numFmtId="0" fontId="74" fillId="0" borderId="113" xfId="0" applyFont="1" applyBorder="1" applyAlignment="1">
      <alignment horizontal="center" vertical="center" wrapText="1"/>
    </xf>
    <xf numFmtId="0" fontId="74" fillId="0" borderId="64" xfId="0" applyFont="1" applyBorder="1" applyAlignment="1">
      <alignment horizontal="center" vertical="center" wrapText="1"/>
    </xf>
    <xf numFmtId="0" fontId="13" fillId="33" borderId="25" xfId="0" applyFont="1" applyFill="1" applyBorder="1" applyAlignment="1">
      <alignment horizontal="left" vertical="center"/>
    </xf>
    <xf numFmtId="0" fontId="13" fillId="33" borderId="31" xfId="0" applyFont="1" applyFill="1" applyBorder="1" applyAlignment="1">
      <alignment horizontal="left" vertical="center"/>
    </xf>
    <xf numFmtId="0" fontId="13" fillId="33" borderId="41" xfId="0" applyFont="1" applyFill="1" applyBorder="1" applyAlignment="1">
      <alignment horizontal="left" vertical="center"/>
    </xf>
    <xf numFmtId="0" fontId="12" fillId="0" borderId="115" xfId="0" applyFont="1" applyBorder="1" applyAlignment="1">
      <alignment horizontal="center" vertical="center" wrapText="1" shrinkToFit="1"/>
    </xf>
    <xf numFmtId="0" fontId="12" fillId="0" borderId="20" xfId="0" applyFont="1" applyBorder="1" applyAlignment="1">
      <alignment horizontal="center" vertical="center" wrapText="1" shrinkToFit="1"/>
    </xf>
    <xf numFmtId="0" fontId="12" fillId="0" borderId="60" xfId="0" applyFont="1" applyBorder="1" applyAlignment="1">
      <alignment horizontal="center" vertical="center" wrapText="1" shrinkToFit="1"/>
    </xf>
    <xf numFmtId="0" fontId="74" fillId="0" borderId="20" xfId="0" applyFont="1" applyBorder="1" applyAlignment="1">
      <alignment horizontal="center" vertical="center"/>
    </xf>
    <xf numFmtId="0" fontId="74" fillId="0" borderId="151" xfId="0" applyFont="1" applyBorder="1" applyAlignment="1">
      <alignment horizontal="center" vertical="center"/>
    </xf>
    <xf numFmtId="0" fontId="74" fillId="0" borderId="0" xfId="0" applyFont="1" applyBorder="1" applyAlignment="1">
      <alignment horizontal="center" vertical="center"/>
    </xf>
    <xf numFmtId="0" fontId="74" fillId="0" borderId="83" xfId="0" applyFont="1" applyBorder="1" applyAlignment="1">
      <alignment horizontal="center" vertical="center"/>
    </xf>
    <xf numFmtId="0" fontId="74" fillId="0" borderId="85" xfId="0" applyFont="1" applyBorder="1" applyAlignment="1">
      <alignment horizontal="center" vertical="center"/>
    </xf>
    <xf numFmtId="0" fontId="74" fillId="0" borderId="72" xfId="0" applyFont="1" applyBorder="1" applyAlignment="1">
      <alignment horizontal="center" vertical="center"/>
    </xf>
    <xf numFmtId="0" fontId="12" fillId="0" borderId="62" xfId="0" applyFont="1" applyBorder="1" applyAlignment="1">
      <alignment horizontal="center" vertical="center" wrapText="1" shrinkToFit="1"/>
    </xf>
    <xf numFmtId="0" fontId="12" fillId="0" borderId="137" xfId="0" applyFont="1" applyFill="1" applyBorder="1" applyAlignment="1">
      <alignment horizontal="left" wrapText="1"/>
    </xf>
    <xf numFmtId="0" fontId="12" fillId="0" borderId="156" xfId="0" applyFont="1" applyFill="1" applyBorder="1" applyAlignment="1">
      <alignment horizontal="left" wrapText="1"/>
    </xf>
    <xf numFmtId="0" fontId="12" fillId="0" borderId="60" xfId="0" applyFont="1" applyBorder="1" applyAlignment="1">
      <alignment horizontal="left" wrapText="1" shrinkToFit="1"/>
    </xf>
    <xf numFmtId="0" fontId="12" fillId="0" borderId="61" xfId="0" applyFont="1" applyBorder="1" applyAlignment="1">
      <alignment horizontal="left" wrapText="1" shrinkToFit="1"/>
    </xf>
    <xf numFmtId="0" fontId="12" fillId="0" borderId="134" xfId="0" applyFont="1" applyBorder="1" applyAlignment="1">
      <alignment horizontal="center" vertical="center" wrapText="1" shrinkToFit="1"/>
    </xf>
    <xf numFmtId="0" fontId="12" fillId="0" borderId="48" xfId="0" applyFont="1" applyBorder="1" applyAlignment="1">
      <alignment horizontal="center" vertical="center" wrapText="1" shrinkToFit="1"/>
    </xf>
    <xf numFmtId="0" fontId="74" fillId="0" borderId="62"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52" xfId="0" applyFont="1" applyBorder="1" applyAlignment="1">
      <alignment horizontal="center" vertical="center"/>
    </xf>
    <xf numFmtId="0" fontId="74" fillId="0" borderId="31" xfId="0" applyFont="1" applyBorder="1" applyAlignment="1">
      <alignment horizontal="center" vertical="center"/>
    </xf>
    <xf numFmtId="0" fontId="74" fillId="0" borderId="10" xfId="0" applyFont="1" applyBorder="1" applyAlignment="1">
      <alignment horizontal="center" vertical="center"/>
    </xf>
    <xf numFmtId="0" fontId="12" fillId="0" borderId="97" xfId="0" applyFont="1" applyBorder="1" applyAlignment="1">
      <alignment horizontal="center" vertical="center" wrapText="1" shrinkToFit="1"/>
    </xf>
    <xf numFmtId="0" fontId="12" fillId="0" borderId="18" xfId="0" applyFont="1" applyBorder="1" applyAlignment="1">
      <alignment horizontal="center" vertical="center" wrapText="1" shrinkToFit="1"/>
    </xf>
    <xf numFmtId="0" fontId="12" fillId="0" borderId="106" xfId="0" applyFont="1" applyBorder="1" applyAlignment="1">
      <alignment horizontal="center" vertical="center" wrapText="1" shrinkToFit="1"/>
    </xf>
    <xf numFmtId="0" fontId="12" fillId="0" borderId="157" xfId="0" applyFont="1" applyBorder="1" applyAlignment="1">
      <alignment horizontal="center" vertical="center" wrapText="1" shrinkToFit="1"/>
    </xf>
    <xf numFmtId="0" fontId="12" fillId="0" borderId="105" xfId="0" applyFont="1" applyBorder="1" applyAlignment="1">
      <alignment horizontal="center" vertical="center" wrapText="1" shrinkToFit="1"/>
    </xf>
    <xf numFmtId="0" fontId="12" fillId="0" borderId="45" xfId="0" applyFont="1" applyBorder="1" applyAlignment="1">
      <alignment horizontal="center" vertical="center" wrapText="1" shrinkToFit="1"/>
    </xf>
    <xf numFmtId="0" fontId="74" fillId="0" borderId="0" xfId="0" applyFont="1" applyAlignment="1">
      <alignment horizontal="left" vertical="center" wrapText="1"/>
    </xf>
    <xf numFmtId="0" fontId="13" fillId="0" borderId="134" xfId="0" applyFont="1" applyBorder="1" applyAlignment="1">
      <alignment horizontal="center" vertical="center" wrapText="1" shrinkToFit="1"/>
    </xf>
    <xf numFmtId="0" fontId="13" fillId="0" borderId="48" xfId="0" applyFont="1" applyBorder="1" applyAlignment="1">
      <alignment horizontal="center" vertical="center" wrapText="1" shrinkToFit="1"/>
    </xf>
    <xf numFmtId="0" fontId="6" fillId="0" borderId="60" xfId="50" applyFont="1" applyFill="1" applyBorder="1" applyAlignment="1" applyProtection="1">
      <alignment horizontal="center" vertical="center" wrapText="1" shrinkToFit="1"/>
      <protection locked="0"/>
    </xf>
    <xf numFmtId="0" fontId="6" fillId="0" borderId="104" xfId="50" applyFont="1" applyFill="1" applyBorder="1" applyAlignment="1" applyProtection="1">
      <alignment horizontal="center" vertical="center" wrapText="1" shrinkToFit="1"/>
      <protection locked="0"/>
    </xf>
    <xf numFmtId="0" fontId="6" fillId="0" borderId="130" xfId="50" applyFont="1" applyFill="1" applyBorder="1" applyAlignment="1" applyProtection="1">
      <alignment horizontal="center" vertical="center" wrapText="1" shrinkToFit="1"/>
      <protection locked="0"/>
    </xf>
    <xf numFmtId="0" fontId="6" fillId="0" borderId="134" xfId="47" applyFont="1" applyFill="1" applyBorder="1" applyAlignment="1" applyProtection="1">
      <alignment horizontal="center" vertical="center"/>
      <protection locked="0"/>
    </xf>
    <xf numFmtId="0" fontId="6" fillId="0" borderId="120" xfId="47" applyFont="1" applyFill="1" applyBorder="1" applyAlignment="1" applyProtection="1">
      <alignment horizontal="center" vertical="center"/>
      <protection locked="0"/>
    </xf>
    <xf numFmtId="0" fontId="6" fillId="0" borderId="38" xfId="47" applyFont="1" applyFill="1" applyBorder="1" applyAlignment="1" applyProtection="1">
      <alignment horizontal="center" vertical="center"/>
      <protection locked="0"/>
    </xf>
    <xf numFmtId="0" fontId="12" fillId="0" borderId="97" xfId="0" applyFont="1" applyBorder="1" applyAlignment="1">
      <alignment horizontal="center" vertical="center" wrapText="1" shrinkToFit="1"/>
    </xf>
    <xf numFmtId="0" fontId="12" fillId="0" borderId="105" xfId="0" applyFont="1" applyBorder="1" applyAlignment="1">
      <alignment horizontal="center" vertical="center" wrapText="1" shrinkToFit="1"/>
    </xf>
    <xf numFmtId="0" fontId="12" fillId="0" borderId="45" xfId="0" applyFont="1" applyBorder="1" applyAlignment="1">
      <alignment horizontal="center" vertical="center" wrapText="1" shrinkToFit="1"/>
    </xf>
    <xf numFmtId="0" fontId="12" fillId="0" borderId="59" xfId="0" applyFont="1" applyBorder="1" applyAlignment="1">
      <alignment horizontal="center" vertical="center" wrapText="1" shrinkToFit="1"/>
    </xf>
    <xf numFmtId="0" fontId="12" fillId="0" borderId="47" xfId="0" applyFont="1" applyBorder="1" applyAlignment="1">
      <alignment horizontal="center" vertical="center" wrapText="1" shrinkToFit="1"/>
    </xf>
    <xf numFmtId="0" fontId="13" fillId="0" borderId="134" xfId="0" applyFont="1" applyFill="1" applyBorder="1" applyAlignment="1">
      <alignment horizontal="center" vertical="center" wrapText="1" shrinkToFit="1"/>
    </xf>
    <xf numFmtId="0" fontId="13" fillId="0" borderId="48" xfId="0" applyFont="1" applyFill="1" applyBorder="1" applyAlignment="1">
      <alignment horizontal="center" vertical="center" wrapText="1" shrinkToFit="1"/>
    </xf>
    <xf numFmtId="0" fontId="6" fillId="0" borderId="0" xfId="50" applyFont="1" applyFill="1" applyAlignment="1" applyProtection="1">
      <alignment horizontal="left" vertical="center" wrapText="1"/>
      <protection locked="0"/>
    </xf>
    <xf numFmtId="0" fontId="6" fillId="0" borderId="62" xfId="50" applyFont="1" applyBorder="1" applyAlignment="1">
      <alignment horizontal="center" vertical="center" wrapText="1"/>
      <protection/>
    </xf>
    <xf numFmtId="0" fontId="6" fillId="0" borderId="29" xfId="50" applyFont="1" applyBorder="1" applyAlignment="1">
      <alignment horizontal="center" vertical="center" wrapText="1"/>
      <protection/>
    </xf>
    <xf numFmtId="0" fontId="6" fillId="0" borderId="17" xfId="50" applyFont="1" applyBorder="1" applyAlignment="1">
      <alignment horizontal="center" vertical="center" wrapText="1"/>
      <protection/>
    </xf>
    <xf numFmtId="0" fontId="76" fillId="38" borderId="114" xfId="0" applyFont="1" applyFill="1" applyBorder="1" applyAlignment="1">
      <alignment horizontal="left" vertical="center"/>
    </xf>
    <xf numFmtId="0" fontId="13" fillId="38" borderId="23" xfId="0" applyFont="1" applyFill="1" applyBorder="1" applyAlignment="1">
      <alignment horizontal="left" vertical="center"/>
    </xf>
    <xf numFmtId="0" fontId="13" fillId="38" borderId="138" xfId="0" applyFont="1" applyFill="1" applyBorder="1" applyAlignment="1">
      <alignment horizontal="left" vertical="center"/>
    </xf>
    <xf numFmtId="0" fontId="13" fillId="33" borderId="138" xfId="0" applyFont="1" applyFill="1" applyBorder="1" applyAlignment="1">
      <alignment horizontal="left" vertical="center"/>
    </xf>
    <xf numFmtId="49" fontId="74" fillId="0" borderId="30" xfId="0" applyNumberFormat="1" applyFont="1" applyBorder="1" applyAlignment="1">
      <alignment horizontal="left" vertical="center" wrapText="1"/>
    </xf>
    <xf numFmtId="49" fontId="74" fillId="0" borderId="25" xfId="0" applyNumberFormat="1" applyFont="1" applyBorder="1" applyAlignment="1">
      <alignment horizontal="left" vertical="center"/>
    </xf>
    <xf numFmtId="49" fontId="74" fillId="0" borderId="23" xfId="0" applyNumberFormat="1" applyFont="1" applyBorder="1" applyAlignment="1">
      <alignment horizontal="left" vertical="center"/>
    </xf>
    <xf numFmtId="0" fontId="79" fillId="0" borderId="41" xfId="0" applyFont="1" applyBorder="1" applyAlignment="1">
      <alignment horizontal="right" vertical="center"/>
    </xf>
    <xf numFmtId="0" fontId="76" fillId="33" borderId="41" xfId="0" applyFont="1" applyFill="1" applyBorder="1" applyAlignment="1">
      <alignment horizontal="left" vertical="center"/>
    </xf>
    <xf numFmtId="0" fontId="74" fillId="0" borderId="41" xfId="0" applyFont="1" applyBorder="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wrapText="1"/>
    </xf>
    <xf numFmtId="0" fontId="13" fillId="33" borderId="134" xfId="0" applyFont="1" applyFill="1" applyBorder="1" applyAlignment="1">
      <alignment horizontal="center" vertical="center" wrapText="1" shrinkToFit="1"/>
    </xf>
    <xf numFmtId="0" fontId="13" fillId="33" borderId="48" xfId="0" applyFont="1" applyFill="1" applyBorder="1" applyAlignment="1">
      <alignment horizontal="center" vertical="center" wrapText="1" shrinkToFit="1"/>
    </xf>
    <xf numFmtId="0" fontId="76" fillId="33" borderId="0" xfId="0" applyFont="1" applyFill="1" applyBorder="1" applyAlignment="1">
      <alignment horizontal="left" vertical="center"/>
    </xf>
    <xf numFmtId="0" fontId="12" fillId="0" borderId="158" xfId="0" applyFont="1" applyFill="1" applyBorder="1" applyAlignment="1">
      <alignment horizontal="left" wrapText="1"/>
    </xf>
    <xf numFmtId="0" fontId="12" fillId="0" borderId="159" xfId="0" applyFont="1" applyFill="1" applyBorder="1" applyAlignment="1">
      <alignment horizontal="left" wrapText="1"/>
    </xf>
    <xf numFmtId="0" fontId="74" fillId="0" borderId="160" xfId="0" applyFont="1" applyFill="1" applyBorder="1" applyAlignment="1">
      <alignment horizontal="center" vertical="center" wrapText="1"/>
    </xf>
    <xf numFmtId="0" fontId="74" fillId="0" borderId="92" xfId="0" applyFont="1" applyFill="1" applyBorder="1" applyAlignment="1">
      <alignment horizontal="center" vertical="center" wrapText="1"/>
    </xf>
    <xf numFmtId="0" fontId="74" fillId="0" borderId="161" xfId="0" applyFont="1" applyFill="1" applyBorder="1" applyAlignment="1">
      <alignment horizontal="center" vertical="center" wrapText="1"/>
    </xf>
    <xf numFmtId="0" fontId="12" fillId="0" borderId="162" xfId="0" applyFont="1" applyBorder="1" applyAlignment="1">
      <alignment horizontal="center" vertical="center" wrapText="1" shrinkToFit="1"/>
    </xf>
    <xf numFmtId="0" fontId="12" fillId="0" borderId="0" xfId="0" applyFont="1" applyFill="1" applyAlignment="1">
      <alignment horizontal="left" vertical="center" wrapText="1"/>
    </xf>
    <xf numFmtId="0" fontId="81" fillId="0" borderId="0" xfId="0" applyFont="1" applyFill="1" applyAlignment="1">
      <alignment horizontal="left" vertical="center" wrapText="1"/>
    </xf>
    <xf numFmtId="0" fontId="6" fillId="38" borderId="23" xfId="47" applyFont="1" applyFill="1" applyBorder="1" applyAlignment="1" applyProtection="1">
      <alignment horizontal="left" vertical="center" indent="1"/>
      <protection locked="0"/>
    </xf>
    <xf numFmtId="0" fontId="6" fillId="38" borderId="30" xfId="47" applyFont="1" applyFill="1" applyBorder="1" applyAlignment="1" applyProtection="1">
      <alignment horizontal="left" vertical="center" indent="1"/>
      <protection locked="0"/>
    </xf>
    <xf numFmtId="0" fontId="6" fillId="0" borderId="51" xfId="47" applyFont="1" applyBorder="1" applyAlignment="1" applyProtection="1">
      <alignment horizontal="left" vertical="center" indent="1"/>
      <protection locked="0"/>
    </xf>
    <xf numFmtId="0" fontId="6" fillId="0" borderId="57" xfId="47" applyFont="1" applyBorder="1" applyAlignment="1" applyProtection="1">
      <alignment horizontal="left" vertical="center" indent="1"/>
      <protection locked="0"/>
    </xf>
    <xf numFmtId="0" fontId="6" fillId="0" borderId="47" xfId="47" applyFont="1" applyBorder="1" applyAlignment="1" applyProtection="1">
      <alignment horizontal="left" vertical="center" indent="1"/>
      <protection locked="0"/>
    </xf>
    <xf numFmtId="0" fontId="6" fillId="38" borderId="82" xfId="47" applyFont="1" applyFill="1" applyBorder="1" applyAlignment="1" applyProtection="1">
      <alignment horizontal="left" vertical="center" indent="1"/>
      <protection locked="0"/>
    </xf>
    <xf numFmtId="0" fontId="6" fillId="38" borderId="35" xfId="47" applyFont="1" applyFill="1" applyBorder="1" applyAlignment="1" applyProtection="1">
      <alignment horizontal="left" vertical="center" indent="1"/>
      <protection locked="0"/>
    </xf>
    <xf numFmtId="0" fontId="6" fillId="0" borderId="0" xfId="47" applyFont="1" applyBorder="1" applyAlignment="1" applyProtection="1">
      <alignment horizontal="left" wrapText="1"/>
      <protection locked="0"/>
    </xf>
    <xf numFmtId="0" fontId="6" fillId="0" borderId="0" xfId="47" applyFont="1" applyBorder="1" applyAlignment="1" applyProtection="1">
      <alignment horizontal="left" wrapText="1"/>
      <protection locked="0"/>
    </xf>
    <xf numFmtId="0" fontId="81" fillId="0" borderId="0" xfId="0" applyFont="1" applyAlignment="1">
      <alignment horizontal="left" vertical="center" wrapText="1"/>
    </xf>
    <xf numFmtId="0" fontId="6" fillId="0" borderId="62" xfId="47" applyFont="1" applyBorder="1" applyAlignment="1" applyProtection="1">
      <alignment horizontal="center" vertical="center"/>
      <protection locked="0"/>
    </xf>
    <xf numFmtId="0" fontId="6" fillId="0" borderId="17" xfId="47" applyFont="1" applyBorder="1" applyAlignment="1" applyProtection="1">
      <alignment horizontal="center" vertical="center"/>
      <protection locked="0"/>
    </xf>
    <xf numFmtId="0" fontId="6" fillId="0" borderId="18" xfId="47" applyFont="1" applyBorder="1" applyAlignment="1" applyProtection="1">
      <alignment horizontal="center" vertical="center" wrapText="1"/>
      <protection locked="0"/>
    </xf>
    <xf numFmtId="0" fontId="6" fillId="0" borderId="32" xfId="47" applyFont="1" applyBorder="1" applyAlignment="1" applyProtection="1">
      <alignment horizontal="center" vertical="center" wrapText="1"/>
      <protection locked="0"/>
    </xf>
    <xf numFmtId="0" fontId="6" fillId="0" borderId="18" xfId="47" applyFont="1" applyBorder="1" applyAlignment="1" applyProtection="1">
      <alignment horizontal="center" vertical="center"/>
      <protection locked="0"/>
    </xf>
    <xf numFmtId="0" fontId="6" fillId="0" borderId="52" xfId="47" applyFont="1" applyBorder="1" applyAlignment="1" applyProtection="1">
      <alignment horizontal="center" vertical="center"/>
      <protection locked="0"/>
    </xf>
    <xf numFmtId="0" fontId="6" fillId="38" borderId="47" xfId="47" applyFont="1" applyFill="1" applyBorder="1" applyAlignment="1" applyProtection="1">
      <alignment horizontal="left" vertical="center" wrapText="1"/>
      <protection locked="0"/>
    </xf>
    <xf numFmtId="0" fontId="6" fillId="0" borderId="0" xfId="47" applyFont="1" applyAlignment="1" applyProtection="1">
      <alignment horizontal="left" vertical="center" wrapText="1"/>
      <protection locked="0"/>
    </xf>
    <xf numFmtId="0" fontId="6" fillId="0" borderId="105" xfId="47" applyFont="1" applyBorder="1" applyAlignment="1" applyProtection="1">
      <alignment horizontal="center" vertical="center" wrapText="1"/>
      <protection locked="0"/>
    </xf>
    <xf numFmtId="0" fontId="6" fillId="0" borderId="64" xfId="47" applyFont="1" applyBorder="1" applyAlignment="1" applyProtection="1">
      <alignment horizontal="center" vertical="center" wrapText="1"/>
      <protection locked="0"/>
    </xf>
    <xf numFmtId="0" fontId="6" fillId="0" borderId="59" xfId="47" applyFont="1" applyBorder="1" applyAlignment="1" applyProtection="1">
      <alignment horizontal="center" vertical="center" wrapText="1"/>
      <protection locked="0"/>
    </xf>
    <xf numFmtId="0" fontId="6" fillId="0" borderId="37" xfId="47" applyFont="1" applyBorder="1" applyAlignment="1" applyProtection="1">
      <alignment horizontal="center" vertical="center" wrapText="1"/>
      <protection locked="0"/>
    </xf>
    <xf numFmtId="0" fontId="74" fillId="0" borderId="25" xfId="47" applyFont="1" applyFill="1" applyBorder="1" applyAlignment="1" applyProtection="1">
      <alignment horizontal="left" vertical="center"/>
      <protection locked="0"/>
    </xf>
    <xf numFmtId="0" fontId="74" fillId="0" borderId="31" xfId="47" applyFont="1" applyFill="1" applyBorder="1" applyAlignment="1" applyProtection="1">
      <alignment horizontal="left" vertical="center"/>
      <protection locked="0"/>
    </xf>
    <xf numFmtId="0" fontId="6" fillId="39" borderId="62" xfId="47" applyFont="1" applyFill="1" applyBorder="1" applyAlignment="1" applyProtection="1">
      <alignment horizontal="center" vertical="center" wrapText="1"/>
      <protection locked="0"/>
    </xf>
    <xf numFmtId="0" fontId="6" fillId="39" borderId="52" xfId="47" applyFont="1" applyFill="1" applyBorder="1" applyAlignment="1" applyProtection="1">
      <alignment horizontal="center" vertical="center" wrapText="1"/>
      <protection locked="0"/>
    </xf>
    <xf numFmtId="0" fontId="6" fillId="39" borderId="29" xfId="47" applyFont="1" applyFill="1" applyBorder="1" applyAlignment="1" applyProtection="1">
      <alignment horizontal="center" vertical="center" wrapText="1"/>
      <protection locked="0"/>
    </xf>
    <xf numFmtId="0" fontId="6" fillId="39" borderId="31" xfId="47" applyFont="1" applyFill="1" applyBorder="1" applyAlignment="1" applyProtection="1">
      <alignment horizontal="center" vertical="center" wrapText="1"/>
      <protection locked="0"/>
    </xf>
    <xf numFmtId="0" fontId="6" fillId="0" borderId="57" xfId="47" applyFont="1" applyBorder="1" applyAlignment="1" applyProtection="1">
      <alignment horizontal="center" vertical="center" wrapText="1"/>
      <protection locked="0"/>
    </xf>
    <xf numFmtId="0" fontId="6" fillId="0" borderId="47" xfId="47" applyFont="1" applyBorder="1" applyAlignment="1" applyProtection="1">
      <alignment horizontal="center" vertical="center" wrapText="1"/>
      <protection locked="0"/>
    </xf>
    <xf numFmtId="0" fontId="74" fillId="0" borderId="23" xfId="47" applyFont="1" applyFill="1" applyBorder="1" applyAlignment="1" applyProtection="1">
      <alignment horizontal="left" vertical="center"/>
      <protection locked="0"/>
    </xf>
    <xf numFmtId="0" fontId="74" fillId="0" borderId="49" xfId="47" applyFont="1" applyFill="1" applyBorder="1" applyAlignment="1" applyProtection="1">
      <alignment horizontal="left" vertical="center"/>
      <protection locked="0"/>
    </xf>
    <xf numFmtId="0" fontId="6" fillId="0" borderId="23" xfId="47" applyFont="1" applyFill="1" applyBorder="1" applyAlignment="1" applyProtection="1">
      <alignment horizontal="center" vertical="center" wrapText="1"/>
      <protection locked="0"/>
    </xf>
    <xf numFmtId="0" fontId="6" fillId="0" borderId="49" xfId="47" applyFont="1" applyFill="1" applyBorder="1" applyAlignment="1" applyProtection="1">
      <alignment horizontal="center" vertical="center" wrapText="1"/>
      <protection locked="0"/>
    </xf>
    <xf numFmtId="0" fontId="6" fillId="0" borderId="29" xfId="47" applyFont="1" applyBorder="1" applyAlignment="1">
      <alignment horizontal="left" vertical="center" wrapText="1"/>
      <protection/>
    </xf>
    <xf numFmtId="0" fontId="6" fillId="0" borderId="25" xfId="47" applyFont="1" applyBorder="1" applyAlignment="1">
      <alignment horizontal="left" vertical="center" wrapText="1"/>
      <protection/>
    </xf>
    <xf numFmtId="0" fontId="6" fillId="0" borderId="31" xfId="47" applyFont="1" applyBorder="1" applyAlignment="1">
      <alignment horizontal="left" vertical="center" wrapText="1"/>
      <protection/>
    </xf>
    <xf numFmtId="0" fontId="6" fillId="0" borderId="109" xfId="47" applyFont="1" applyFill="1" applyBorder="1" applyAlignment="1" applyProtection="1">
      <alignment horizontal="center" vertical="center" wrapText="1"/>
      <protection locked="0"/>
    </xf>
    <xf numFmtId="0" fontId="6" fillId="0" borderId="151" xfId="47" applyFont="1" applyFill="1" applyBorder="1" applyAlignment="1" applyProtection="1">
      <alignment horizontal="center" vertical="center" wrapText="1"/>
      <protection locked="0"/>
    </xf>
    <xf numFmtId="0" fontId="6" fillId="0" borderId="131" xfId="47" applyFont="1" applyFill="1" applyBorder="1" applyAlignment="1" applyProtection="1">
      <alignment horizontal="center" vertical="center" wrapText="1"/>
      <protection locked="0"/>
    </xf>
    <xf numFmtId="0" fontId="6" fillId="0" borderId="46" xfId="47" applyFont="1" applyFill="1" applyBorder="1" applyAlignment="1" applyProtection="1">
      <alignment horizontal="center" vertical="center" wrapText="1"/>
      <protection locked="0"/>
    </xf>
    <xf numFmtId="0" fontId="6" fillId="0" borderId="107" xfId="47" applyFont="1" applyFill="1" applyBorder="1" applyAlignment="1" applyProtection="1">
      <alignment horizontal="center" vertical="center" wrapText="1"/>
      <protection locked="0"/>
    </xf>
    <xf numFmtId="0" fontId="6" fillId="0" borderId="114" xfId="47" applyFont="1" applyFill="1" applyBorder="1" applyAlignment="1" applyProtection="1">
      <alignment horizontal="center" vertical="center" wrapText="1"/>
      <protection locked="0"/>
    </xf>
    <xf numFmtId="0" fontId="6" fillId="0" borderId="110" xfId="47" applyFont="1" applyFill="1" applyBorder="1" applyAlignment="1" applyProtection="1">
      <alignment horizontal="center" vertical="center" wrapText="1"/>
      <protection locked="0"/>
    </xf>
    <xf numFmtId="0" fontId="8" fillId="0" borderId="105" xfId="47" applyFont="1" applyFill="1" applyBorder="1" applyAlignment="1" applyProtection="1">
      <alignment horizontal="center" vertical="center" wrapText="1"/>
      <protection locked="0"/>
    </xf>
    <xf numFmtId="0" fontId="8" fillId="0" borderId="59" xfId="47" applyFont="1" applyFill="1" applyBorder="1" applyAlignment="1" applyProtection="1">
      <alignment horizontal="center" vertical="center" wrapText="1"/>
      <protection locked="0"/>
    </xf>
    <xf numFmtId="0" fontId="8" fillId="0" borderId="134" xfId="47" applyFont="1" applyFill="1" applyBorder="1" applyAlignment="1" applyProtection="1">
      <alignment horizontal="center" vertical="center" wrapText="1"/>
      <protection locked="0"/>
    </xf>
    <xf numFmtId="0" fontId="6" fillId="0" borderId="109" xfId="47" applyFont="1" applyBorder="1" applyAlignment="1" applyProtection="1">
      <alignment horizontal="center" vertical="center"/>
      <protection locked="0"/>
    </xf>
    <xf numFmtId="0" fontId="6" fillId="0" borderId="20" xfId="47" applyFont="1" applyBorder="1" applyAlignment="1" applyProtection="1">
      <alignment horizontal="center" vertical="center"/>
      <protection locked="0"/>
    </xf>
    <xf numFmtId="0" fontId="6" fillId="0" borderId="151" xfId="47" applyFont="1" applyBorder="1" applyAlignment="1" applyProtection="1">
      <alignment horizontal="center" vertical="center"/>
      <protection locked="0"/>
    </xf>
    <xf numFmtId="0" fontId="6" fillId="0" borderId="99" xfId="47" applyFont="1" applyBorder="1" applyAlignment="1" applyProtection="1">
      <alignment horizontal="center" vertical="center"/>
      <protection locked="0"/>
    </xf>
    <xf numFmtId="0" fontId="6" fillId="0" borderId="0" xfId="47" applyFont="1" applyBorder="1" applyAlignment="1" applyProtection="1">
      <alignment horizontal="center" vertical="center"/>
      <protection locked="0"/>
    </xf>
    <xf numFmtId="0" fontId="6" fillId="0" borderId="83" xfId="47" applyFont="1" applyBorder="1" applyAlignment="1" applyProtection="1">
      <alignment horizontal="center" vertical="center"/>
      <protection locked="0"/>
    </xf>
    <xf numFmtId="0" fontId="6" fillId="0" borderId="108" xfId="47" applyFont="1" applyBorder="1" applyAlignment="1" applyProtection="1">
      <alignment horizontal="center" vertical="center"/>
      <protection locked="0"/>
    </xf>
    <xf numFmtId="0" fontId="6" fillId="0" borderId="85" xfId="47" applyFont="1" applyBorder="1" applyAlignment="1" applyProtection="1">
      <alignment horizontal="center" vertical="center"/>
      <protection locked="0"/>
    </xf>
    <xf numFmtId="0" fontId="6" fillId="0" borderId="72" xfId="47" applyFont="1" applyBorder="1" applyAlignment="1" applyProtection="1">
      <alignment horizontal="center" vertical="center"/>
      <protection locked="0"/>
    </xf>
    <xf numFmtId="0" fontId="6" fillId="0" borderId="15" xfId="47" applyFont="1" applyBorder="1" applyAlignment="1" applyProtection="1">
      <alignment horizontal="center" vertical="center" wrapText="1"/>
      <protection locked="0"/>
    </xf>
    <xf numFmtId="0" fontId="6" fillId="0" borderId="163" xfId="47" applyFont="1" applyBorder="1" applyAlignment="1" applyProtection="1">
      <alignment horizontal="center" vertical="center" wrapText="1"/>
      <protection locked="0"/>
    </xf>
    <xf numFmtId="0" fontId="6" fillId="0" borderId="33" xfId="47" applyFont="1" applyBorder="1" applyAlignment="1" applyProtection="1">
      <alignment horizontal="center" vertical="center" wrapText="1"/>
      <protection locked="0"/>
    </xf>
    <xf numFmtId="0" fontId="8" fillId="0" borderId="20" xfId="47" applyFont="1" applyFill="1" applyBorder="1" applyAlignment="1" applyProtection="1">
      <alignment horizontal="center" vertical="center" wrapText="1"/>
      <protection locked="0"/>
    </xf>
    <xf numFmtId="0" fontId="8" fillId="0" borderId="0" xfId="47" applyFont="1" applyFill="1" applyBorder="1" applyAlignment="1" applyProtection="1">
      <alignment horizontal="center" vertical="center" wrapText="1"/>
      <protection locked="0"/>
    </xf>
    <xf numFmtId="0" fontId="8" fillId="0" borderId="85" xfId="47" applyFont="1" applyFill="1" applyBorder="1" applyAlignment="1" applyProtection="1">
      <alignment horizontal="center" vertical="center" wrapText="1"/>
      <protection locked="0"/>
    </xf>
    <xf numFmtId="0" fontId="8" fillId="0" borderId="54" xfId="47" applyFont="1" applyBorder="1" applyAlignment="1" applyProtection="1">
      <alignment horizontal="center" vertical="center" wrapText="1"/>
      <protection locked="0"/>
    </xf>
    <xf numFmtId="0" fontId="8" fillId="0" borderId="16" xfId="47" applyFont="1" applyBorder="1" applyAlignment="1" applyProtection="1">
      <alignment horizontal="center" vertical="center" wrapText="1"/>
      <protection locked="0"/>
    </xf>
    <xf numFmtId="0" fontId="8" fillId="0" borderId="34" xfId="47" applyFont="1" applyBorder="1" applyAlignment="1" applyProtection="1">
      <alignment horizontal="center" vertical="center" wrapText="1"/>
      <protection locked="0"/>
    </xf>
    <xf numFmtId="0" fontId="74" fillId="0" borderId="47" xfId="47" applyFont="1" applyFill="1" applyBorder="1" applyAlignment="1" applyProtection="1">
      <alignment horizontal="left" vertical="center"/>
      <protection locked="0"/>
    </xf>
    <xf numFmtId="0" fontId="74" fillId="0" borderId="48" xfId="47" applyFont="1" applyFill="1" applyBorder="1" applyAlignment="1" applyProtection="1">
      <alignment horizontal="left" vertical="center"/>
      <protection locked="0"/>
    </xf>
    <xf numFmtId="0" fontId="6" fillId="0" borderId="107" xfId="47" applyFont="1" applyFill="1" applyBorder="1" applyAlignment="1" applyProtection="1">
      <alignment horizontal="center" vertical="center"/>
      <protection locked="0"/>
    </xf>
    <xf numFmtId="0" fontId="6" fillId="0" borderId="114" xfId="47" applyFont="1" applyFill="1" applyBorder="1" applyAlignment="1" applyProtection="1">
      <alignment horizontal="center" vertical="center"/>
      <protection locked="0"/>
    </xf>
    <xf numFmtId="0" fontId="6" fillId="0" borderId="110" xfId="47" applyFont="1" applyFill="1" applyBorder="1" applyAlignment="1" applyProtection="1">
      <alignment horizontal="center" vertical="center"/>
      <protection locked="0"/>
    </xf>
    <xf numFmtId="0" fontId="6" fillId="0" borderId="30" xfId="47" applyFont="1" applyFill="1" applyBorder="1" applyAlignment="1" applyProtection="1">
      <alignment horizontal="center" vertical="center" wrapText="1"/>
      <protection locked="0"/>
    </xf>
    <xf numFmtId="0" fontId="8" fillId="0" borderId="12" xfId="47" applyFont="1" applyBorder="1" applyAlignment="1" applyProtection="1">
      <alignment horizontal="center" vertical="center"/>
      <protection locked="0"/>
    </xf>
    <xf numFmtId="0" fontId="8" fillId="0" borderId="13" xfId="47" applyFont="1" applyBorder="1" applyAlignment="1" applyProtection="1">
      <alignment horizontal="center" vertical="center"/>
      <protection locked="0"/>
    </xf>
    <xf numFmtId="0" fontId="8" fillId="0" borderId="14" xfId="47" applyFont="1" applyBorder="1" applyAlignment="1" applyProtection="1">
      <alignment horizontal="center" vertical="center"/>
      <protection locked="0"/>
    </xf>
    <xf numFmtId="0" fontId="72" fillId="0" borderId="0" xfId="47" applyFont="1" applyBorder="1" applyAlignment="1" applyProtection="1">
      <alignment horizontal="left" vertical="center" wrapText="1"/>
      <protection locked="0"/>
    </xf>
    <xf numFmtId="0" fontId="6" fillId="0" borderId="45" xfId="47" applyFont="1" applyBorder="1" applyAlignment="1">
      <alignment horizontal="center" vertical="center" wrapText="1"/>
      <protection/>
    </xf>
    <xf numFmtId="0" fontId="6" fillId="0" borderId="29" xfId="47" applyFont="1" applyBorder="1" applyAlignment="1">
      <alignment horizontal="center" vertical="center" wrapText="1"/>
      <protection/>
    </xf>
    <xf numFmtId="0" fontId="6" fillId="0" borderId="100" xfId="47" applyFont="1" applyFill="1" applyBorder="1" applyAlignment="1" applyProtection="1">
      <alignment horizontal="center" vertical="center" wrapText="1"/>
      <protection locked="0"/>
    </xf>
    <xf numFmtId="0" fontId="6" fillId="0" borderId="36" xfId="47" applyFont="1" applyBorder="1" applyAlignment="1">
      <alignment horizontal="left" vertical="center" wrapText="1"/>
      <protection/>
    </xf>
    <xf numFmtId="0" fontId="6" fillId="0" borderId="51" xfId="47" applyFont="1" applyBorder="1" applyAlignment="1">
      <alignment horizontal="left" vertical="center" wrapText="1"/>
      <protection/>
    </xf>
    <xf numFmtId="0" fontId="6" fillId="0" borderId="98" xfId="47" applyFont="1" applyBorder="1" applyAlignment="1">
      <alignment horizontal="left" vertical="center" wrapText="1"/>
      <protection/>
    </xf>
    <xf numFmtId="0" fontId="6" fillId="0" borderId="23" xfId="47" applyFont="1" applyFill="1" applyBorder="1" applyAlignment="1" applyProtection="1">
      <alignment horizontal="left" vertical="center"/>
      <protection locked="0"/>
    </xf>
    <xf numFmtId="0" fontId="6" fillId="0" borderId="49" xfId="47" applyFont="1" applyFill="1" applyBorder="1" applyAlignment="1" applyProtection="1">
      <alignment horizontal="left" vertical="center"/>
      <protection locked="0"/>
    </xf>
    <xf numFmtId="0" fontId="6" fillId="0" borderId="23" xfId="47" applyFont="1" applyBorder="1" applyAlignment="1" applyProtection="1">
      <alignment horizontal="left" vertical="center" wrapText="1"/>
      <protection locked="0"/>
    </xf>
    <xf numFmtId="0" fontId="6" fillId="0" borderId="49" xfId="47" applyFont="1" applyBorder="1" applyAlignment="1" applyProtection="1">
      <alignment horizontal="left" vertical="center" wrapText="1"/>
      <protection locked="0"/>
    </xf>
    <xf numFmtId="0" fontId="8" fillId="0" borderId="85" xfId="47" applyFont="1" applyBorder="1" applyAlignment="1" applyProtection="1">
      <alignment horizontal="center" vertical="center"/>
      <protection locked="0"/>
    </xf>
    <xf numFmtId="0" fontId="6" fillId="0" borderId="41" xfId="47" applyFont="1" applyBorder="1" applyAlignment="1">
      <alignment horizontal="left" vertical="center" wrapText="1"/>
      <protection/>
    </xf>
    <xf numFmtId="0" fontId="6" fillId="0" borderId="164" xfId="47" applyFont="1" applyBorder="1" applyAlignment="1">
      <alignment horizontal="left" vertical="center" wrapText="1"/>
      <protection/>
    </xf>
    <xf numFmtId="0" fontId="6" fillId="0" borderId="105" xfId="47" applyFont="1" applyBorder="1" applyAlignment="1">
      <alignment horizontal="center" vertical="center" wrapText="1"/>
      <protection/>
    </xf>
    <xf numFmtId="0" fontId="6" fillId="0" borderId="113" xfId="47" applyFont="1" applyBorder="1" applyAlignment="1">
      <alignment horizontal="center" vertical="center" wrapText="1"/>
      <protection/>
    </xf>
    <xf numFmtId="0" fontId="6" fillId="36" borderId="132" xfId="47" applyFont="1" applyFill="1" applyBorder="1" applyAlignment="1" applyProtection="1">
      <alignment horizontal="left" vertical="center" wrapText="1" indent="1" readingOrder="1"/>
      <protection locked="0"/>
    </xf>
    <xf numFmtId="0" fontId="6" fillId="36" borderId="50" xfId="47" applyFont="1" applyFill="1" applyBorder="1" applyAlignment="1" applyProtection="1">
      <alignment horizontal="left" vertical="center" wrapText="1" indent="1" readingOrder="1"/>
      <protection locked="0"/>
    </xf>
    <xf numFmtId="0" fontId="6" fillId="0" borderId="106" xfId="47" applyFont="1" applyBorder="1" applyAlignment="1" applyProtection="1">
      <alignment horizontal="center" vertical="center"/>
      <protection locked="0"/>
    </xf>
    <xf numFmtId="0" fontId="6" fillId="0" borderId="114" xfId="47" applyFont="1" applyBorder="1" applyAlignment="1" applyProtection="1">
      <alignment horizontal="center" vertical="center"/>
      <protection locked="0"/>
    </xf>
    <xf numFmtId="0" fontId="6" fillId="0" borderId="97" xfId="47" applyFont="1" applyBorder="1" applyAlignment="1" applyProtection="1">
      <alignment horizontal="center" vertical="center"/>
      <protection locked="0"/>
    </xf>
    <xf numFmtId="0" fontId="6" fillId="36" borderId="100" xfId="47" applyFont="1" applyFill="1" applyBorder="1" applyAlignment="1" applyProtection="1">
      <alignment horizontal="left" vertical="center" wrapText="1" indent="1" readingOrder="1"/>
      <protection locked="0"/>
    </xf>
    <xf numFmtId="0" fontId="6" fillId="36" borderId="49" xfId="47" applyFont="1" applyFill="1" applyBorder="1" applyAlignment="1" applyProtection="1">
      <alignment horizontal="left" vertical="center" wrapText="1" indent="1" readingOrder="1"/>
      <protection locked="0"/>
    </xf>
    <xf numFmtId="2" fontId="6" fillId="0" borderId="51" xfId="47" applyNumberFormat="1" applyFont="1" applyBorder="1" applyAlignment="1" applyProtection="1">
      <alignment horizontal="center" vertical="center" wrapText="1"/>
      <protection locked="0"/>
    </xf>
    <xf numFmtId="2" fontId="6" fillId="0" borderId="47" xfId="47" applyNumberFormat="1" applyFont="1" applyBorder="1" applyAlignment="1" applyProtection="1">
      <alignment horizontal="center" vertical="center" wrapText="1"/>
      <protection locked="0"/>
    </xf>
    <xf numFmtId="0" fontId="6" fillId="36" borderId="165" xfId="47" applyFont="1" applyFill="1" applyBorder="1" applyAlignment="1" applyProtection="1">
      <alignment horizontal="left" vertical="center" wrapText="1" indent="1" readingOrder="1"/>
      <protection locked="0"/>
    </xf>
    <xf numFmtId="0" fontId="6" fillId="36" borderId="166" xfId="47" applyFont="1" applyFill="1" applyBorder="1" applyAlignment="1" applyProtection="1">
      <alignment horizontal="left" vertical="center" wrapText="1" indent="1" readingOrder="1"/>
      <protection locked="0"/>
    </xf>
    <xf numFmtId="0" fontId="6" fillId="0" borderId="83" xfId="47" applyFont="1" applyBorder="1" applyAlignment="1" applyProtection="1">
      <alignment horizontal="center" vertical="center" wrapText="1"/>
      <protection locked="0"/>
    </xf>
    <xf numFmtId="0" fontId="6" fillId="0" borderId="46" xfId="47" applyFont="1" applyBorder="1" applyAlignment="1" applyProtection="1">
      <alignment horizontal="center" vertical="center" wrapText="1"/>
      <protection locked="0"/>
    </xf>
    <xf numFmtId="0" fontId="6" fillId="0" borderId="51" xfId="47" applyFont="1" applyBorder="1" applyAlignment="1" applyProtection="1">
      <alignment horizontal="center" vertical="center"/>
      <protection locked="0"/>
    </xf>
    <xf numFmtId="0" fontId="6" fillId="0" borderId="47" xfId="47" applyFont="1" applyBorder="1" applyAlignment="1" applyProtection="1">
      <alignment horizontal="center" vertical="center"/>
      <protection locked="0"/>
    </xf>
    <xf numFmtId="0" fontId="6" fillId="0" borderId="106" xfId="47" applyFont="1" applyBorder="1" applyAlignment="1" applyProtection="1">
      <alignment horizontal="center" vertical="center" wrapText="1"/>
      <protection locked="0"/>
    </xf>
    <xf numFmtId="0" fontId="6" fillId="0" borderId="110" xfId="47" applyFont="1" applyBorder="1" applyAlignment="1" applyProtection="1">
      <alignment horizontal="center" vertical="center" wrapText="1"/>
      <protection locked="0"/>
    </xf>
    <xf numFmtId="0" fontId="6" fillId="0" borderId="15" xfId="47" applyFont="1" applyBorder="1" applyAlignment="1" applyProtection="1">
      <alignment horizontal="center" vertical="center"/>
      <protection locked="0"/>
    </xf>
    <xf numFmtId="0" fontId="6" fillId="0" borderId="163" xfId="47" applyFont="1" applyBorder="1" applyAlignment="1" applyProtection="1">
      <alignment horizontal="center" vertical="center"/>
      <protection locked="0"/>
    </xf>
    <xf numFmtId="0" fontId="6" fillId="0" borderId="33" xfId="47" applyFont="1" applyBorder="1" applyAlignment="1" applyProtection="1">
      <alignment horizontal="center" vertical="center"/>
      <protection locked="0"/>
    </xf>
    <xf numFmtId="0" fontId="22" fillId="0" borderId="109" xfId="47" applyFont="1" applyBorder="1" applyAlignment="1" applyProtection="1">
      <alignment horizontal="center" vertical="center"/>
      <protection locked="0"/>
    </xf>
    <xf numFmtId="0" fontId="22" fillId="0" borderId="60" xfId="47" applyFont="1" applyBorder="1" applyAlignment="1" applyProtection="1">
      <alignment horizontal="center" vertical="center"/>
      <protection locked="0"/>
    </xf>
    <xf numFmtId="0" fontId="22" fillId="0" borderId="99" xfId="47" applyFont="1" applyBorder="1" applyAlignment="1" applyProtection="1">
      <alignment horizontal="center" vertical="center"/>
      <protection locked="0"/>
    </xf>
    <xf numFmtId="0" fontId="22" fillId="0" borderId="104" xfId="47" applyFont="1" applyBorder="1" applyAlignment="1" applyProtection="1">
      <alignment horizontal="center" vertical="center"/>
      <protection locked="0"/>
    </xf>
    <xf numFmtId="0" fontId="22" fillId="0" borderId="108" xfId="47" applyFont="1" applyBorder="1" applyAlignment="1" applyProtection="1">
      <alignment horizontal="center" vertical="center"/>
      <protection locked="0"/>
    </xf>
    <xf numFmtId="0" fontId="22" fillId="0" borderId="130" xfId="47" applyFont="1" applyBorder="1" applyAlignment="1" applyProtection="1">
      <alignment horizontal="center" vertical="center"/>
      <protection locked="0"/>
    </xf>
    <xf numFmtId="0" fontId="6" fillId="0" borderId="51" xfId="47" applyFont="1" applyFill="1" applyBorder="1" applyAlignment="1" applyProtection="1">
      <alignment horizontal="center" vertical="center"/>
      <protection locked="0"/>
    </xf>
    <xf numFmtId="0" fontId="6" fillId="0" borderId="47" xfId="47" applyFont="1" applyFill="1" applyBorder="1" applyAlignment="1" applyProtection="1">
      <alignment horizontal="center" vertical="center"/>
      <protection locked="0"/>
    </xf>
    <xf numFmtId="0" fontId="6" fillId="0" borderId="0" xfId="47" applyFont="1" applyFill="1" applyAlignment="1">
      <alignment horizontal="left" vertical="center" wrapText="1"/>
      <protection/>
    </xf>
    <xf numFmtId="0" fontId="6" fillId="0" borderId="134" xfId="47" applyFont="1" applyBorder="1" applyAlignment="1" applyProtection="1">
      <alignment horizontal="center" vertical="center" wrapText="1"/>
      <protection locked="0"/>
    </xf>
    <xf numFmtId="0" fontId="6" fillId="0" borderId="120" xfId="47" applyFont="1" applyBorder="1" applyAlignment="1" applyProtection="1">
      <alignment horizontal="center" vertical="center" wrapText="1"/>
      <protection locked="0"/>
    </xf>
    <xf numFmtId="0" fontId="6" fillId="0" borderId="48" xfId="47" applyFont="1" applyBorder="1" applyAlignment="1" applyProtection="1">
      <alignment horizontal="center" vertical="center" wrapText="1"/>
      <protection locked="0"/>
    </xf>
    <xf numFmtId="0" fontId="6" fillId="0" borderId="107" xfId="47" applyFont="1" applyFill="1" applyBorder="1" applyAlignment="1" applyProtection="1">
      <alignment horizontal="center" vertical="center" wrapText="1"/>
      <protection locked="0"/>
    </xf>
    <xf numFmtId="0" fontId="6" fillId="0" borderId="110" xfId="47" applyFont="1" applyFill="1" applyBorder="1" applyAlignment="1" applyProtection="1">
      <alignment horizontal="center" vertical="center" wrapText="1"/>
      <protection locked="0"/>
    </xf>
    <xf numFmtId="0" fontId="6" fillId="0" borderId="107" xfId="47" applyFont="1" applyBorder="1" applyAlignment="1" applyProtection="1">
      <alignment horizontal="center" vertical="center" wrapText="1"/>
      <protection locked="0"/>
    </xf>
    <xf numFmtId="0" fontId="6" fillId="0" borderId="110" xfId="47" applyFont="1" applyBorder="1" applyAlignment="1" applyProtection="1">
      <alignment horizontal="center" vertical="center"/>
      <protection locked="0"/>
    </xf>
    <xf numFmtId="0" fontId="6" fillId="0" borderId="100" xfId="47" applyFont="1" applyBorder="1" applyAlignment="1" applyProtection="1">
      <alignment horizontal="center" vertical="center" wrapText="1"/>
      <protection locked="0"/>
    </xf>
    <xf numFmtId="0" fontId="6" fillId="0" borderId="41" xfId="47" applyFont="1" applyBorder="1" applyAlignment="1" applyProtection="1">
      <alignment horizontal="center" vertical="center" wrapText="1"/>
      <protection locked="0"/>
    </xf>
    <xf numFmtId="0" fontId="6" fillId="0" borderId="25" xfId="47" applyFont="1" applyBorder="1" applyAlignment="1" applyProtection="1">
      <alignment horizontal="center" vertical="center"/>
      <protection locked="0"/>
    </xf>
    <xf numFmtId="0" fontId="6" fillId="0" borderId="83" xfId="47" applyFont="1" applyFill="1" applyBorder="1" applyAlignment="1" applyProtection="1">
      <alignment horizontal="center" vertical="center" wrapText="1"/>
      <protection locked="0"/>
    </xf>
    <xf numFmtId="0" fontId="6" fillId="0" borderId="46" xfId="47" applyFont="1" applyFill="1" applyBorder="1" applyAlignment="1" applyProtection="1">
      <alignment horizontal="center" vertical="center" wrapText="1"/>
      <protection locked="0"/>
    </xf>
    <xf numFmtId="0" fontId="6" fillId="0" borderId="134" xfId="47" applyFont="1" applyBorder="1" applyAlignment="1" applyProtection="1">
      <alignment horizontal="center" vertical="center" wrapText="1"/>
      <protection locked="0"/>
    </xf>
    <xf numFmtId="0" fontId="6" fillId="0" borderId="120" xfId="47" applyFont="1" applyBorder="1" applyAlignment="1" applyProtection="1">
      <alignment horizontal="center" vertical="center" wrapText="1"/>
      <protection locked="0"/>
    </xf>
    <xf numFmtId="0" fontId="6" fillId="0" borderId="48" xfId="47" applyFont="1" applyBorder="1" applyAlignment="1" applyProtection="1">
      <alignment horizontal="center" vertical="center" wrapText="1"/>
      <protection locked="0"/>
    </xf>
    <xf numFmtId="0" fontId="6" fillId="0" borderId="107" xfId="47" applyFont="1" applyBorder="1" applyAlignment="1" applyProtection="1">
      <alignment horizontal="center" vertical="center" wrapText="1"/>
      <protection locked="0"/>
    </xf>
    <xf numFmtId="0" fontId="6" fillId="0" borderId="114" xfId="47" applyFont="1" applyBorder="1" applyAlignment="1" applyProtection="1">
      <alignment horizontal="center" vertical="center"/>
      <protection locked="0"/>
    </xf>
    <xf numFmtId="0" fontId="6" fillId="0" borderId="110" xfId="47" applyFont="1" applyBorder="1" applyAlignment="1" applyProtection="1">
      <alignment horizontal="center" vertical="center"/>
      <protection locked="0"/>
    </xf>
    <xf numFmtId="0" fontId="6" fillId="0" borderId="100" xfId="47" applyFont="1" applyBorder="1" applyAlignment="1" applyProtection="1">
      <alignment horizontal="center" vertical="center" wrapText="1"/>
      <protection locked="0"/>
    </xf>
    <xf numFmtId="0" fontId="6" fillId="0" borderId="41" xfId="47" applyFont="1" applyBorder="1" applyAlignment="1" applyProtection="1">
      <alignment horizontal="center" vertical="center" wrapText="1"/>
      <protection locked="0"/>
    </xf>
    <xf numFmtId="0" fontId="6" fillId="0" borderId="30" xfId="47" applyFont="1" applyBorder="1" applyAlignment="1" applyProtection="1">
      <alignment horizontal="center" vertical="center" wrapText="1"/>
      <protection locked="0"/>
    </xf>
    <xf numFmtId="0" fontId="6" fillId="0" borderId="113" xfId="47" applyFont="1" applyFill="1" applyBorder="1" applyAlignment="1" applyProtection="1">
      <alignment horizontal="center" vertical="center" wrapText="1"/>
      <protection locked="0"/>
    </xf>
    <xf numFmtId="0" fontId="6" fillId="0" borderId="45" xfId="47" applyFont="1" applyFill="1" applyBorder="1" applyAlignment="1" applyProtection="1">
      <alignment horizontal="center" vertical="center" wrapText="1"/>
      <protection locked="0"/>
    </xf>
    <xf numFmtId="0" fontId="6" fillId="0" borderId="105" xfId="47" applyFont="1" applyBorder="1" applyAlignment="1">
      <alignment horizontal="center" vertical="center"/>
      <protection/>
    </xf>
    <xf numFmtId="0" fontId="6" fillId="0" borderId="113" xfId="47" applyFont="1" applyBorder="1" applyAlignment="1">
      <alignment horizontal="center" vertical="center"/>
      <protection/>
    </xf>
    <xf numFmtId="0" fontId="6" fillId="0" borderId="64" xfId="47" applyFont="1" applyBorder="1" applyAlignment="1">
      <alignment horizontal="center" vertical="center"/>
      <protection/>
    </xf>
    <xf numFmtId="0" fontId="6" fillId="0" borderId="41" xfId="47" applyFont="1" applyBorder="1" applyAlignment="1" applyProtection="1">
      <alignment horizontal="center" vertical="center"/>
      <protection locked="0"/>
    </xf>
    <xf numFmtId="0" fontId="6" fillId="0" borderId="49" xfId="47" applyFont="1" applyBorder="1" applyAlignment="1" applyProtection="1">
      <alignment horizontal="center" vertical="center"/>
      <protection locked="0"/>
    </xf>
    <xf numFmtId="0" fontId="8" fillId="0" borderId="18" xfId="47" applyFont="1" applyFill="1" applyBorder="1" applyAlignment="1">
      <alignment horizontal="center" vertical="center" wrapText="1"/>
      <protection/>
    </xf>
    <xf numFmtId="0" fontId="8" fillId="0" borderId="25" xfId="47" applyFont="1" applyFill="1" applyBorder="1" applyAlignment="1">
      <alignment horizontal="center" vertical="center" wrapText="1"/>
      <protection/>
    </xf>
    <xf numFmtId="0" fontId="8" fillId="0" borderId="51" xfId="47" applyFont="1" applyFill="1" applyBorder="1" applyAlignment="1">
      <alignment horizontal="center" vertical="center" wrapText="1"/>
      <protection/>
    </xf>
    <xf numFmtId="0" fontId="6" fillId="37" borderId="109" xfId="47" applyFont="1" applyFill="1" applyBorder="1" applyAlignment="1">
      <alignment horizontal="center" vertical="center" wrapText="1"/>
      <protection/>
    </xf>
    <xf numFmtId="0" fontId="6" fillId="37" borderId="99" xfId="47" applyFont="1" applyFill="1" applyBorder="1" applyAlignment="1">
      <alignment horizontal="center" vertical="center" wrapText="1"/>
      <protection/>
    </xf>
    <xf numFmtId="0" fontId="6" fillId="0" borderId="106" xfId="47" applyFont="1" applyFill="1" applyBorder="1" applyAlignment="1">
      <alignment horizontal="center" vertical="center"/>
      <protection/>
    </xf>
    <xf numFmtId="0" fontId="6" fillId="0" borderId="97" xfId="47" applyFont="1" applyFill="1" applyBorder="1" applyAlignment="1">
      <alignment horizontal="center" vertical="center"/>
      <protection/>
    </xf>
    <xf numFmtId="0" fontId="6" fillId="37" borderId="59" xfId="47" applyFont="1" applyFill="1" applyBorder="1" applyAlignment="1">
      <alignment horizontal="center" vertical="center" wrapText="1"/>
      <protection/>
    </xf>
    <xf numFmtId="0" fontId="6" fillId="37" borderId="39" xfId="47" applyFont="1" applyFill="1" applyBorder="1" applyAlignment="1">
      <alignment horizontal="center" vertical="center" wrapText="1"/>
      <protection/>
    </xf>
    <xf numFmtId="0" fontId="6" fillId="0" borderId="26" xfId="47" applyFont="1" applyBorder="1" applyAlignment="1" applyProtection="1">
      <alignment horizontal="center" vertical="center" wrapText="1"/>
      <protection locked="0"/>
    </xf>
    <xf numFmtId="0" fontId="6" fillId="0" borderId="62" xfId="47" applyFont="1" applyBorder="1" applyAlignment="1" applyProtection="1">
      <alignment horizontal="left" vertical="center" indent="1"/>
      <protection locked="0"/>
    </xf>
    <xf numFmtId="0" fontId="6" fillId="0" borderId="29" xfId="47" applyFont="1" applyBorder="1" applyAlignment="1" applyProtection="1">
      <alignment horizontal="left" vertical="center" indent="1"/>
      <protection locked="0"/>
    </xf>
    <xf numFmtId="0" fontId="6" fillId="0" borderId="17" xfId="47" applyFont="1" applyBorder="1" applyAlignment="1" applyProtection="1">
      <alignment horizontal="left" vertical="center" indent="1"/>
      <protection locked="0"/>
    </xf>
    <xf numFmtId="0" fontId="6" fillId="0" borderId="28" xfId="47" applyFont="1" applyBorder="1" applyAlignment="1" applyProtection="1">
      <alignment horizontal="left" vertical="center"/>
      <protection locked="0"/>
    </xf>
    <xf numFmtId="0" fontId="6" fillId="0" borderId="22" xfId="47" applyFont="1" applyBorder="1" applyAlignment="1" applyProtection="1">
      <alignment horizontal="left" vertical="center"/>
      <protection locked="0"/>
    </xf>
    <xf numFmtId="0" fontId="6" fillId="0" borderId="28" xfId="47" applyFont="1" applyBorder="1" applyAlignment="1" applyProtection="1">
      <alignment horizontal="left" vertical="center" indent="1"/>
      <protection locked="0"/>
    </xf>
    <xf numFmtId="0" fontId="6" fillId="0" borderId="22" xfId="47" applyFont="1" applyBorder="1" applyAlignment="1" applyProtection="1">
      <alignment horizontal="left" vertical="center" indent="1"/>
      <protection locked="0"/>
    </xf>
    <xf numFmtId="0" fontId="6" fillId="0" borderId="107" xfId="47" applyFont="1" applyBorder="1" applyAlignment="1" applyProtection="1">
      <alignment horizontal="left" vertical="center" indent="1"/>
      <protection locked="0"/>
    </xf>
    <xf numFmtId="0" fontId="6" fillId="0" borderId="100" xfId="47" applyFont="1" applyBorder="1" applyAlignment="1" applyProtection="1">
      <alignment horizontal="left" vertical="center" indent="1"/>
      <protection locked="0"/>
    </xf>
    <xf numFmtId="0" fontId="6" fillId="0" borderId="152" xfId="47" applyFont="1" applyBorder="1" applyAlignment="1" applyProtection="1">
      <alignment horizontal="left" vertical="center" indent="1"/>
      <protection locked="0"/>
    </xf>
    <xf numFmtId="0" fontId="6" fillId="0" borderId="163" xfId="47" applyFont="1" applyBorder="1" applyAlignment="1" applyProtection="1">
      <alignment horizontal="left" vertical="center" indent="1"/>
      <protection locked="0"/>
    </xf>
    <xf numFmtId="0" fontId="6" fillId="0" borderId="33" xfId="47" applyFont="1" applyBorder="1" applyAlignment="1" applyProtection="1">
      <alignment horizontal="left" vertical="center" indent="1"/>
      <protection locked="0"/>
    </xf>
    <xf numFmtId="0" fontId="6" fillId="0" borderId="19" xfId="47" applyFont="1" applyBorder="1" applyAlignment="1" applyProtection="1">
      <alignment horizontal="left" vertical="center" indent="1"/>
      <protection locked="0"/>
    </xf>
    <xf numFmtId="0" fontId="6" fillId="0" borderId="105" xfId="47" applyFont="1" applyFill="1" applyBorder="1" applyAlignment="1" applyProtection="1">
      <alignment horizontal="left" vertical="center" indent="1"/>
      <protection locked="0"/>
    </xf>
    <xf numFmtId="0" fontId="6" fillId="0" borderId="113" xfId="47" applyFont="1" applyFill="1" applyBorder="1" applyAlignment="1" applyProtection="1">
      <alignment horizontal="left" vertical="center" indent="1"/>
      <protection locked="0"/>
    </xf>
    <xf numFmtId="0" fontId="6" fillId="0" borderId="113" xfId="47" applyFont="1" applyBorder="1" applyAlignment="1">
      <alignment horizontal="left" vertical="center" indent="1"/>
      <protection/>
    </xf>
    <xf numFmtId="0" fontId="6" fillId="0" borderId="64" xfId="47" applyFont="1" applyBorder="1" applyAlignment="1">
      <alignment horizontal="left" vertical="center" indent="1"/>
      <protection/>
    </xf>
    <xf numFmtId="0" fontId="12" fillId="0" borderId="28" xfId="47" applyFont="1" applyBorder="1" applyAlignment="1" applyProtection="1">
      <alignment horizontal="left" vertical="center" wrapText="1" indent="1"/>
      <protection locked="0"/>
    </xf>
    <xf numFmtId="0" fontId="12" fillId="0" borderId="22" xfId="47" applyFont="1" applyBorder="1" applyAlignment="1" applyProtection="1">
      <alignment horizontal="left" vertical="center" wrapText="1" indent="1"/>
      <protection locked="0"/>
    </xf>
    <xf numFmtId="0" fontId="6" fillId="0" borderId="45" xfId="47" applyFont="1" applyBorder="1" applyAlignment="1" applyProtection="1">
      <alignment horizontal="left" vertical="center" indent="1"/>
      <protection locked="0"/>
    </xf>
    <xf numFmtId="0" fontId="6" fillId="0" borderId="64" xfId="47" applyFont="1" applyFill="1" applyBorder="1" applyAlignment="1" applyProtection="1">
      <alignment horizontal="left" vertical="center" indent="1"/>
      <protection locked="0"/>
    </xf>
    <xf numFmtId="0" fontId="6" fillId="0" borderId="109" xfId="47" applyFont="1" applyBorder="1" applyAlignment="1" applyProtection="1">
      <alignment horizontal="left" vertical="center" indent="1"/>
      <protection locked="0"/>
    </xf>
    <xf numFmtId="0" fontId="6" fillId="0" borderId="99" xfId="47" applyFont="1" applyBorder="1" applyAlignment="1" applyProtection="1">
      <alignment horizontal="left" vertical="center" indent="1"/>
      <protection locked="0"/>
    </xf>
    <xf numFmtId="0" fontId="6" fillId="0" borderId="108" xfId="47" applyFont="1" applyBorder="1" applyAlignment="1" applyProtection="1">
      <alignment horizontal="left" vertical="center" indent="1"/>
      <protection locked="0"/>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 xfId="48"/>
    <cellStyle name="normální_Konečná verze NOVYKAZY" xfId="49"/>
    <cellStyle name="normální_tabulka do výroční zprávy rozboru hospodaření" xfId="50"/>
    <cellStyle name="Followed Hyperlink" xfId="51"/>
    <cellStyle name="Poznámka" xfId="52"/>
    <cellStyle name="Percent" xfId="53"/>
    <cellStyle name="Propojená buňka" xfId="54"/>
    <cellStyle name="Správ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2105025</xdr:colOff>
      <xdr:row>41</xdr:row>
      <xdr:rowOff>152400</xdr:rowOff>
    </xdr:from>
    <xdr:ext cx="4752975" cy="257175"/>
    <xdr:sp fLocksText="0">
      <xdr:nvSpPr>
        <xdr:cNvPr id="1" name="TextovéPole 1"/>
        <xdr:cNvSpPr txBox="1">
          <a:spLocks noChangeArrowheads="1"/>
        </xdr:cNvSpPr>
      </xdr:nvSpPr>
      <xdr:spPr>
        <a:xfrm rot="10597951">
          <a:off x="2933700" y="7562850"/>
          <a:ext cx="47529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123825</xdr:rowOff>
    </xdr:from>
    <xdr:to>
      <xdr:col>0</xdr:col>
      <xdr:colOff>0</xdr:colOff>
      <xdr:row>20</xdr:row>
      <xdr:rowOff>0</xdr:rowOff>
    </xdr:to>
    <xdr:sp>
      <xdr:nvSpPr>
        <xdr:cNvPr id="1" name="Line 1"/>
        <xdr:cNvSpPr>
          <a:spLocks/>
        </xdr:cNvSpPr>
      </xdr:nvSpPr>
      <xdr:spPr>
        <a:xfrm>
          <a:off x="0" y="466725"/>
          <a:ext cx="0" cy="2876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85725</xdr:rowOff>
    </xdr:from>
    <xdr:to>
      <xdr:col>0</xdr:col>
      <xdr:colOff>0</xdr:colOff>
      <xdr:row>20</xdr:row>
      <xdr:rowOff>0</xdr:rowOff>
    </xdr:to>
    <xdr:sp>
      <xdr:nvSpPr>
        <xdr:cNvPr id="2" name="Line 2"/>
        <xdr:cNvSpPr>
          <a:spLocks/>
        </xdr:cNvSpPr>
      </xdr:nvSpPr>
      <xdr:spPr>
        <a:xfrm flipV="1">
          <a:off x="0" y="428625"/>
          <a:ext cx="0" cy="2914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7"/>
  <sheetViews>
    <sheetView zoomScalePageLayoutView="0" workbookViewId="0" topLeftCell="A1">
      <pane ySplit="5" topLeftCell="A42" activePane="bottomLeft" state="frozen"/>
      <selection pane="topLeft" activeCell="F131" sqref="F131"/>
      <selection pane="bottomLeft" activeCell="A2" sqref="A2:E2"/>
    </sheetView>
  </sheetViews>
  <sheetFormatPr defaultColWidth="9.140625" defaultRowHeight="15"/>
  <cols>
    <col min="1" max="1" width="60.421875" style="569" customWidth="1"/>
    <col min="2" max="2" width="16.140625" style="611" customWidth="1"/>
    <col min="3" max="3" width="9.140625" style="611" customWidth="1"/>
    <col min="4" max="4" width="12.57421875" style="570" customWidth="1"/>
    <col min="5" max="5" width="15.140625" style="570" customWidth="1"/>
    <col min="6" max="16384" width="9.140625" style="145" customWidth="1"/>
  </cols>
  <sheetData>
    <row r="1" spans="1:5" ht="15.75">
      <c r="A1" s="884" t="s">
        <v>616</v>
      </c>
      <c r="B1" s="884"/>
      <c r="C1" s="884"/>
      <c r="D1" s="884"/>
      <c r="E1" s="884"/>
    </row>
    <row r="2" spans="1:5" ht="12.75" customHeight="1" thickBot="1">
      <c r="A2" s="885" t="s">
        <v>658</v>
      </c>
      <c r="B2" s="885"/>
      <c r="C2" s="885"/>
      <c r="D2" s="885"/>
      <c r="E2" s="885"/>
    </row>
    <row r="3" spans="1:6" ht="27.75" customHeight="1" thickBot="1">
      <c r="A3" s="886" t="s">
        <v>530</v>
      </c>
      <c r="B3" s="887"/>
      <c r="C3" s="887"/>
      <c r="D3" s="887"/>
      <c r="E3" s="888"/>
      <c r="F3" s="563"/>
    </row>
    <row r="4" spans="1:5" ht="15" customHeight="1" thickBot="1">
      <c r="A4" s="889" t="s">
        <v>186</v>
      </c>
      <c r="B4" s="890"/>
      <c r="C4" s="890"/>
      <c r="D4" s="890"/>
      <c r="E4" s="891"/>
    </row>
    <row r="5" spans="1:6" s="579" customFormat="1" ht="36.75" customHeight="1" thickBot="1">
      <c r="A5" s="573" t="s">
        <v>531</v>
      </c>
      <c r="B5" s="574" t="s">
        <v>351</v>
      </c>
      <c r="C5" s="575" t="s">
        <v>532</v>
      </c>
      <c r="D5" s="576" t="s">
        <v>533</v>
      </c>
      <c r="E5" s="577" t="s">
        <v>534</v>
      </c>
      <c r="F5" s="578"/>
    </row>
    <row r="6" spans="1:6" s="579" customFormat="1" ht="12.75" customHeight="1">
      <c r="A6" s="580" t="s">
        <v>63</v>
      </c>
      <c r="B6" s="892"/>
      <c r="C6" s="893"/>
      <c r="D6" s="581" t="s">
        <v>174</v>
      </c>
      <c r="E6" s="582" t="s">
        <v>94</v>
      </c>
      <c r="F6" s="583"/>
    </row>
    <row r="7" spans="1:6" ht="12.75">
      <c r="A7" s="567" t="s">
        <v>535</v>
      </c>
      <c r="B7" s="584" t="s">
        <v>536</v>
      </c>
      <c r="C7" s="585" t="s">
        <v>0</v>
      </c>
      <c r="D7" s="586">
        <f>SUM(D8:D13)</f>
        <v>0</v>
      </c>
      <c r="E7" s="587">
        <f>SUM(E8:E13)</f>
        <v>0</v>
      </c>
      <c r="F7" s="588"/>
    </row>
    <row r="8" spans="1:6" ht="12.75">
      <c r="A8" s="565" t="s">
        <v>537</v>
      </c>
      <c r="B8" s="589" t="s">
        <v>538</v>
      </c>
      <c r="C8" s="590" t="s">
        <v>1</v>
      </c>
      <c r="D8" s="591"/>
      <c r="E8" s="592"/>
      <c r="F8" s="588"/>
    </row>
    <row r="9" spans="1:6" ht="12.75">
      <c r="A9" s="565" t="s">
        <v>539</v>
      </c>
      <c r="B9" s="589">
        <v>504</v>
      </c>
      <c r="C9" s="590" t="s">
        <v>2</v>
      </c>
      <c r="D9" s="591"/>
      <c r="E9" s="592"/>
      <c r="F9" s="588"/>
    </row>
    <row r="10" spans="1:6" ht="12.75">
      <c r="A10" s="565" t="s">
        <v>540</v>
      </c>
      <c r="B10" s="589">
        <v>511</v>
      </c>
      <c r="C10" s="590" t="s">
        <v>3</v>
      </c>
      <c r="D10" s="591"/>
      <c r="E10" s="592"/>
      <c r="F10" s="588"/>
    </row>
    <row r="11" spans="1:6" ht="12.75">
      <c r="A11" s="565" t="s">
        <v>541</v>
      </c>
      <c r="B11" s="589">
        <v>512</v>
      </c>
      <c r="C11" s="590" t="s">
        <v>4</v>
      </c>
      <c r="D11" s="591"/>
      <c r="E11" s="592"/>
      <c r="F11" s="588"/>
    </row>
    <row r="12" spans="1:6" ht="12.75">
      <c r="A12" s="565" t="s">
        <v>542</v>
      </c>
      <c r="B12" s="589">
        <v>513</v>
      </c>
      <c r="C12" s="590" t="s">
        <v>5</v>
      </c>
      <c r="D12" s="591"/>
      <c r="E12" s="592"/>
      <c r="F12" s="588"/>
    </row>
    <row r="13" spans="1:6" ht="12.75">
      <c r="A13" s="565" t="s">
        <v>543</v>
      </c>
      <c r="B13" s="589">
        <v>518</v>
      </c>
      <c r="C13" s="590" t="s">
        <v>6</v>
      </c>
      <c r="D13" s="591"/>
      <c r="E13" s="592"/>
      <c r="F13" s="588"/>
    </row>
    <row r="14" spans="1:6" ht="12.75">
      <c r="A14" s="565" t="s">
        <v>544</v>
      </c>
      <c r="B14" s="584" t="s">
        <v>545</v>
      </c>
      <c r="C14" s="590" t="s">
        <v>7</v>
      </c>
      <c r="D14" s="586">
        <f>SUM(D15:D17)</f>
        <v>0</v>
      </c>
      <c r="E14" s="593">
        <f>SUM(E15:E17)</f>
        <v>0</v>
      </c>
      <c r="F14" s="588"/>
    </row>
    <row r="15" spans="1:6" ht="12.75">
      <c r="A15" s="565" t="s">
        <v>546</v>
      </c>
      <c r="B15" s="589">
        <v>56</v>
      </c>
      <c r="C15" s="590" t="s">
        <v>8</v>
      </c>
      <c r="D15" s="591"/>
      <c r="E15" s="592"/>
      <c r="F15" s="588"/>
    </row>
    <row r="16" spans="1:6" ht="12.75">
      <c r="A16" s="565" t="s">
        <v>547</v>
      </c>
      <c r="B16" s="589">
        <v>571.572</v>
      </c>
      <c r="C16" s="590" t="s">
        <v>9</v>
      </c>
      <c r="D16" s="591"/>
      <c r="E16" s="592"/>
      <c r="F16" s="588"/>
    </row>
    <row r="17" spans="1:6" ht="12.75">
      <c r="A17" s="565" t="s">
        <v>548</v>
      </c>
      <c r="B17" s="589">
        <v>573.574</v>
      </c>
      <c r="C17" s="590" t="s">
        <v>10</v>
      </c>
      <c r="D17" s="591"/>
      <c r="E17" s="592"/>
      <c r="F17" s="588"/>
    </row>
    <row r="18" spans="1:6" ht="12.75">
      <c r="A18" s="565" t="s">
        <v>549</v>
      </c>
      <c r="B18" s="589" t="s">
        <v>550</v>
      </c>
      <c r="C18" s="590" t="s">
        <v>11</v>
      </c>
      <c r="D18" s="594">
        <f>SUM(D19:D23)</f>
        <v>0</v>
      </c>
      <c r="E18" s="593">
        <f>SUM(E19:E23)</f>
        <v>0</v>
      </c>
      <c r="F18" s="588"/>
    </row>
    <row r="19" spans="1:6" ht="12.75">
      <c r="A19" s="565" t="s">
        <v>551</v>
      </c>
      <c r="B19" s="589">
        <v>521</v>
      </c>
      <c r="C19" s="590" t="s">
        <v>12</v>
      </c>
      <c r="D19" s="591"/>
      <c r="E19" s="592"/>
      <c r="F19" s="588"/>
    </row>
    <row r="20" spans="1:6" ht="12.75">
      <c r="A20" s="565" t="s">
        <v>552</v>
      </c>
      <c r="B20" s="589">
        <v>524</v>
      </c>
      <c r="C20" s="590" t="s">
        <v>13</v>
      </c>
      <c r="D20" s="591"/>
      <c r="E20" s="592"/>
      <c r="F20" s="588"/>
    </row>
    <row r="21" spans="1:6" ht="12.75">
      <c r="A21" s="565" t="s">
        <v>553</v>
      </c>
      <c r="B21" s="589">
        <v>525</v>
      </c>
      <c r="C21" s="590" t="s">
        <v>14</v>
      </c>
      <c r="D21" s="591"/>
      <c r="E21" s="592"/>
      <c r="F21" s="588"/>
    </row>
    <row r="22" spans="1:6" ht="12.75">
      <c r="A22" s="565" t="s">
        <v>554</v>
      </c>
      <c r="B22" s="589">
        <v>527</v>
      </c>
      <c r="C22" s="590" t="s">
        <v>15</v>
      </c>
      <c r="D22" s="591"/>
      <c r="E22" s="592"/>
      <c r="F22" s="588"/>
    </row>
    <row r="23" spans="1:6" ht="12.75">
      <c r="A23" s="565" t="s">
        <v>555</v>
      </c>
      <c r="B23" s="589">
        <v>528</v>
      </c>
      <c r="C23" s="590" t="s">
        <v>16</v>
      </c>
      <c r="D23" s="591"/>
      <c r="E23" s="592"/>
      <c r="F23" s="588"/>
    </row>
    <row r="24" spans="1:6" ht="12.75">
      <c r="A24" s="565" t="s">
        <v>556</v>
      </c>
      <c r="B24" s="589" t="s">
        <v>557</v>
      </c>
      <c r="C24" s="590" t="s">
        <v>17</v>
      </c>
      <c r="D24" s="594">
        <f>SUM(D25:D25)</f>
        <v>0</v>
      </c>
      <c r="E24" s="593">
        <f>SUM(E25:E25)</f>
        <v>0</v>
      </c>
      <c r="F24" s="588"/>
    </row>
    <row r="25" spans="1:6" ht="12.75">
      <c r="A25" s="565" t="s">
        <v>558</v>
      </c>
      <c r="B25" s="589">
        <v>53</v>
      </c>
      <c r="C25" s="590" t="s">
        <v>18</v>
      </c>
      <c r="D25" s="591"/>
      <c r="E25" s="592"/>
      <c r="F25" s="588"/>
    </row>
    <row r="26" spans="1:6" ht="12.75">
      <c r="A26" s="565" t="s">
        <v>559</v>
      </c>
      <c r="B26" s="589" t="s">
        <v>560</v>
      </c>
      <c r="C26" s="590" t="s">
        <v>19</v>
      </c>
      <c r="D26" s="594">
        <f>SUM(D27:D33)</f>
        <v>0</v>
      </c>
      <c r="E26" s="593">
        <f>SUM(E27:E33)</f>
        <v>0</v>
      </c>
      <c r="F26" s="588"/>
    </row>
    <row r="27" spans="1:6" ht="12.75">
      <c r="A27" s="565" t="s">
        <v>561</v>
      </c>
      <c r="B27" s="589">
        <v>541.542</v>
      </c>
      <c r="C27" s="590" t="s">
        <v>20</v>
      </c>
      <c r="D27" s="591"/>
      <c r="E27" s="592"/>
      <c r="F27" s="588"/>
    </row>
    <row r="28" spans="1:6" ht="12.75">
      <c r="A28" s="565" t="s">
        <v>562</v>
      </c>
      <c r="B28" s="589">
        <v>543</v>
      </c>
      <c r="C28" s="590" t="s">
        <v>21</v>
      </c>
      <c r="D28" s="591"/>
      <c r="E28" s="592"/>
      <c r="F28" s="588"/>
    </row>
    <row r="29" spans="1:6" ht="12.75">
      <c r="A29" s="565" t="s">
        <v>563</v>
      </c>
      <c r="B29" s="589">
        <v>544</v>
      </c>
      <c r="C29" s="590" t="s">
        <v>22</v>
      </c>
      <c r="D29" s="591"/>
      <c r="E29" s="592"/>
      <c r="F29" s="588"/>
    </row>
    <row r="30" spans="1:6" ht="12.75">
      <c r="A30" s="565" t="s">
        <v>564</v>
      </c>
      <c r="B30" s="589">
        <v>545</v>
      </c>
      <c r="C30" s="590" t="s">
        <v>23</v>
      </c>
      <c r="D30" s="591"/>
      <c r="E30" s="592"/>
      <c r="F30" s="588"/>
    </row>
    <row r="31" spans="1:6" ht="12.75">
      <c r="A31" s="565" t="s">
        <v>565</v>
      </c>
      <c r="B31" s="589">
        <v>546</v>
      </c>
      <c r="C31" s="590" t="s">
        <v>24</v>
      </c>
      <c r="D31" s="591"/>
      <c r="E31" s="592"/>
      <c r="F31" s="588"/>
    </row>
    <row r="32" spans="1:6" ht="12.75">
      <c r="A32" s="565" t="s">
        <v>566</v>
      </c>
      <c r="B32" s="589">
        <v>548</v>
      </c>
      <c r="C32" s="590" t="s">
        <v>25</v>
      </c>
      <c r="D32" s="591"/>
      <c r="E32" s="592"/>
      <c r="F32" s="588"/>
    </row>
    <row r="33" spans="1:6" ht="12.75">
      <c r="A33" s="565" t="s">
        <v>567</v>
      </c>
      <c r="B33" s="589">
        <v>549</v>
      </c>
      <c r="C33" s="590" t="s">
        <v>26</v>
      </c>
      <c r="D33" s="591"/>
      <c r="E33" s="592"/>
      <c r="F33" s="588"/>
    </row>
    <row r="34" spans="1:6" ht="12.75" customHeight="1">
      <c r="A34" s="565" t="s">
        <v>568</v>
      </c>
      <c r="B34" s="589" t="s">
        <v>569</v>
      </c>
      <c r="C34" s="590" t="s">
        <v>27</v>
      </c>
      <c r="D34" s="594">
        <f>SUM(D35:D39)</f>
        <v>0</v>
      </c>
      <c r="E34" s="593">
        <f>SUM(E35:E39)</f>
        <v>0</v>
      </c>
      <c r="F34" s="588"/>
    </row>
    <row r="35" spans="1:6" ht="12.75">
      <c r="A35" s="565" t="s">
        <v>570</v>
      </c>
      <c r="B35" s="589">
        <v>551</v>
      </c>
      <c r="C35" s="590" t="s">
        <v>28</v>
      </c>
      <c r="D35" s="591"/>
      <c r="E35" s="592"/>
      <c r="F35" s="588"/>
    </row>
    <row r="36" spans="1:6" ht="12.75" customHeight="1">
      <c r="A36" s="565" t="s">
        <v>571</v>
      </c>
      <c r="B36" s="589">
        <v>552</v>
      </c>
      <c r="C36" s="590" t="s">
        <v>29</v>
      </c>
      <c r="D36" s="591"/>
      <c r="E36" s="592"/>
      <c r="F36" s="588"/>
    </row>
    <row r="37" spans="1:6" ht="12.75">
      <c r="A37" s="565" t="s">
        <v>572</v>
      </c>
      <c r="B37" s="589">
        <v>553</v>
      </c>
      <c r="C37" s="590" t="s">
        <v>30</v>
      </c>
      <c r="D37" s="591"/>
      <c r="E37" s="592"/>
      <c r="F37" s="588"/>
    </row>
    <row r="38" spans="1:6" ht="12.75">
      <c r="A38" s="565" t="s">
        <v>573</v>
      </c>
      <c r="B38" s="589">
        <v>554</v>
      </c>
      <c r="C38" s="590" t="s">
        <v>31</v>
      </c>
      <c r="D38" s="591"/>
      <c r="E38" s="592"/>
      <c r="F38" s="588"/>
    </row>
    <row r="39" spans="1:6" ht="12.75">
      <c r="A39" s="565" t="s">
        <v>574</v>
      </c>
      <c r="B39" s="589" t="s">
        <v>575</v>
      </c>
      <c r="C39" s="590" t="s">
        <v>32</v>
      </c>
      <c r="D39" s="591"/>
      <c r="E39" s="592"/>
      <c r="F39" s="588"/>
    </row>
    <row r="40" spans="1:6" ht="12.75">
      <c r="A40" s="565" t="s">
        <v>64</v>
      </c>
      <c r="B40" s="589" t="s">
        <v>576</v>
      </c>
      <c r="C40" s="590" t="s">
        <v>33</v>
      </c>
      <c r="D40" s="594">
        <f>SUM(D41:D41)</f>
        <v>0</v>
      </c>
      <c r="E40" s="593">
        <f>SUM(E41:E41)</f>
        <v>0</v>
      </c>
      <c r="F40" s="588"/>
    </row>
    <row r="41" spans="1:6" ht="12.75">
      <c r="A41" s="565" t="s">
        <v>577</v>
      </c>
      <c r="B41" s="589">
        <v>581</v>
      </c>
      <c r="C41" s="590" t="s">
        <v>34</v>
      </c>
      <c r="D41" s="591"/>
      <c r="E41" s="592"/>
      <c r="F41" s="588"/>
    </row>
    <row r="42" spans="1:6" ht="12.75">
      <c r="A42" s="565" t="s">
        <v>65</v>
      </c>
      <c r="B42" s="589" t="s">
        <v>578</v>
      </c>
      <c r="C42" s="590" t="s">
        <v>35</v>
      </c>
      <c r="D42" s="594">
        <f>D43</f>
        <v>0</v>
      </c>
      <c r="E42" s="593">
        <f>E43</f>
        <v>0</v>
      </c>
      <c r="F42" s="588"/>
    </row>
    <row r="43" spans="1:6" ht="14.25" customHeight="1">
      <c r="A43" s="565" t="s">
        <v>579</v>
      </c>
      <c r="B43" s="589">
        <v>59</v>
      </c>
      <c r="C43" s="590" t="s">
        <v>36</v>
      </c>
      <c r="D43" s="591"/>
      <c r="E43" s="592"/>
      <c r="F43" s="588"/>
    </row>
    <row r="44" spans="1:6" ht="24.75" customHeight="1" thickBot="1">
      <c r="A44" s="566" t="s">
        <v>66</v>
      </c>
      <c r="B44" s="595" t="s">
        <v>580</v>
      </c>
      <c r="C44" s="590" t="s">
        <v>37</v>
      </c>
      <c r="D44" s="596">
        <f>D7+D14+D18+D24+D26+D34+D40</f>
        <v>0</v>
      </c>
      <c r="E44" s="597">
        <f>E7+E14+E18+E24+E26+E34+E40</f>
        <v>0</v>
      </c>
      <c r="F44" s="588"/>
    </row>
    <row r="45" spans="1:6" ht="12.75" customHeight="1" thickBot="1">
      <c r="A45" s="894" t="s">
        <v>67</v>
      </c>
      <c r="B45" s="895"/>
      <c r="C45" s="895"/>
      <c r="D45" s="895"/>
      <c r="E45" s="896"/>
      <c r="F45" s="578"/>
    </row>
    <row r="46" spans="1:6" ht="12.75" customHeight="1">
      <c r="A46" s="567" t="s">
        <v>581</v>
      </c>
      <c r="B46" s="598" t="s">
        <v>582</v>
      </c>
      <c r="C46" s="590" t="s">
        <v>38</v>
      </c>
      <c r="D46" s="594">
        <f>SUM(D47:D47)</f>
        <v>0</v>
      </c>
      <c r="E46" s="599">
        <f>SUM(E47:E47)</f>
        <v>0</v>
      </c>
      <c r="F46" s="578"/>
    </row>
    <row r="47" spans="1:6" ht="12.75" customHeight="1">
      <c r="A47" s="565" t="s">
        <v>583</v>
      </c>
      <c r="B47" s="600">
        <v>691</v>
      </c>
      <c r="C47" s="590" t="s">
        <v>39</v>
      </c>
      <c r="D47" s="590"/>
      <c r="E47" s="592"/>
      <c r="F47" s="578"/>
    </row>
    <row r="48" spans="1:6" ht="12.75" customHeight="1">
      <c r="A48" s="565" t="s">
        <v>584</v>
      </c>
      <c r="B48" s="598" t="s">
        <v>585</v>
      </c>
      <c r="C48" s="590" t="s">
        <v>40</v>
      </c>
      <c r="D48" s="594">
        <f>SUM(D49:D51)</f>
        <v>0</v>
      </c>
      <c r="E48" s="601">
        <f>SUM(E49:E51)</f>
        <v>0</v>
      </c>
      <c r="F48" s="578"/>
    </row>
    <row r="49" spans="1:6" ht="12.75" customHeight="1">
      <c r="A49" s="565" t="s">
        <v>586</v>
      </c>
      <c r="B49" s="600">
        <v>681</v>
      </c>
      <c r="C49" s="590" t="s">
        <v>41</v>
      </c>
      <c r="D49" s="590"/>
      <c r="E49" s="592"/>
      <c r="F49" s="578"/>
    </row>
    <row r="50" spans="1:6" ht="12.75" customHeight="1">
      <c r="A50" s="565" t="s">
        <v>587</v>
      </c>
      <c r="B50" s="600">
        <v>682</v>
      </c>
      <c r="C50" s="590" t="s">
        <v>42</v>
      </c>
      <c r="D50" s="590"/>
      <c r="E50" s="592"/>
      <c r="F50" s="578"/>
    </row>
    <row r="51" spans="1:6" ht="12.75" customHeight="1">
      <c r="A51" s="565" t="s">
        <v>588</v>
      </c>
      <c r="B51" s="600">
        <v>684</v>
      </c>
      <c r="C51" s="590" t="s">
        <v>43</v>
      </c>
      <c r="D51" s="590"/>
      <c r="E51" s="592"/>
      <c r="F51" s="578"/>
    </row>
    <row r="52" spans="1:6" ht="12.75">
      <c r="A52" s="565" t="s">
        <v>589</v>
      </c>
      <c r="B52" s="602" t="s">
        <v>590</v>
      </c>
      <c r="C52" s="590" t="s">
        <v>44</v>
      </c>
      <c r="D52" s="590"/>
      <c r="E52" s="592"/>
      <c r="F52" s="588"/>
    </row>
    <row r="53" spans="1:6" ht="12.75">
      <c r="A53" s="565" t="s">
        <v>591</v>
      </c>
      <c r="B53" s="598" t="s">
        <v>592</v>
      </c>
      <c r="C53" s="590" t="s">
        <v>45</v>
      </c>
      <c r="D53" s="594">
        <f>SUM(D54:D59)</f>
        <v>0</v>
      </c>
      <c r="E53" s="601">
        <f>SUM(E54:E59)</f>
        <v>0</v>
      </c>
      <c r="F53" s="588"/>
    </row>
    <row r="54" spans="1:6" ht="12.75">
      <c r="A54" s="565" t="s">
        <v>593</v>
      </c>
      <c r="B54" s="602">
        <v>641.642</v>
      </c>
      <c r="C54" s="590" t="s">
        <v>46</v>
      </c>
      <c r="D54" s="591"/>
      <c r="E54" s="592"/>
      <c r="F54" s="588"/>
    </row>
    <row r="55" spans="1:6" ht="12.75">
      <c r="A55" s="565" t="s">
        <v>594</v>
      </c>
      <c r="B55" s="603">
        <v>643</v>
      </c>
      <c r="C55" s="590" t="s">
        <v>47</v>
      </c>
      <c r="D55" s="591"/>
      <c r="E55" s="592"/>
      <c r="F55" s="588"/>
    </row>
    <row r="56" spans="1:6" ht="12.75">
      <c r="A56" s="565" t="s">
        <v>595</v>
      </c>
      <c r="B56" s="600">
        <v>644</v>
      </c>
      <c r="C56" s="590" t="s">
        <v>48</v>
      </c>
      <c r="D56" s="594"/>
      <c r="E56" s="593"/>
      <c r="F56" s="588"/>
    </row>
    <row r="57" spans="1:6" ht="12.75">
      <c r="A57" s="565" t="s">
        <v>596</v>
      </c>
      <c r="B57" s="600">
        <v>645</v>
      </c>
      <c r="C57" s="590" t="s">
        <v>49</v>
      </c>
      <c r="D57" s="591"/>
      <c r="E57" s="592"/>
      <c r="F57" s="588"/>
    </row>
    <row r="58" spans="1:6" ht="12.75">
      <c r="A58" s="565" t="s">
        <v>597</v>
      </c>
      <c r="B58" s="600">
        <v>648</v>
      </c>
      <c r="C58" s="590" t="s">
        <v>50</v>
      </c>
      <c r="D58" s="591"/>
      <c r="E58" s="592"/>
      <c r="F58" s="588"/>
    </row>
    <row r="59" spans="1:6" ht="12.75">
      <c r="A59" s="565" t="s">
        <v>598</v>
      </c>
      <c r="B59" s="600">
        <v>649</v>
      </c>
      <c r="C59" s="590" t="s">
        <v>51</v>
      </c>
      <c r="D59" s="591"/>
      <c r="E59" s="592"/>
      <c r="F59" s="588"/>
    </row>
    <row r="60" spans="1:6" ht="12.75">
      <c r="A60" s="565" t="s">
        <v>599</v>
      </c>
      <c r="B60" s="598" t="s">
        <v>600</v>
      </c>
      <c r="C60" s="590" t="s">
        <v>52</v>
      </c>
      <c r="D60" s="594">
        <f>SUM(D61:D65)</f>
        <v>0</v>
      </c>
      <c r="E60" s="601">
        <f>SUM(E61:E65)</f>
        <v>0</v>
      </c>
      <c r="F60" s="588"/>
    </row>
    <row r="61" spans="1:6" ht="12.75">
      <c r="A61" s="565" t="s">
        <v>601</v>
      </c>
      <c r="B61" s="600">
        <v>652</v>
      </c>
      <c r="C61" s="590" t="s">
        <v>53</v>
      </c>
      <c r="D61" s="591"/>
      <c r="E61" s="592"/>
      <c r="F61" s="588"/>
    </row>
    <row r="62" spans="1:6" ht="12.75">
      <c r="A62" s="565" t="s">
        <v>602</v>
      </c>
      <c r="B62" s="600">
        <v>653</v>
      </c>
      <c r="C62" s="590" t="s">
        <v>54</v>
      </c>
      <c r="D62" s="591"/>
      <c r="E62" s="592"/>
      <c r="F62" s="588"/>
    </row>
    <row r="63" spans="1:6" ht="12.75">
      <c r="A63" s="565" t="s">
        <v>603</v>
      </c>
      <c r="B63" s="600">
        <v>654</v>
      </c>
      <c r="C63" s="590" t="s">
        <v>55</v>
      </c>
      <c r="D63" s="591"/>
      <c r="E63" s="592"/>
      <c r="F63" s="588"/>
    </row>
    <row r="64" spans="1:6" ht="12.75">
      <c r="A64" s="565" t="s">
        <v>604</v>
      </c>
      <c r="B64" s="600">
        <v>655</v>
      </c>
      <c r="C64" s="590" t="s">
        <v>56</v>
      </c>
      <c r="D64" s="591"/>
      <c r="E64" s="592"/>
      <c r="F64" s="588"/>
    </row>
    <row r="65" spans="1:6" ht="12.75">
      <c r="A65" s="565" t="s">
        <v>605</v>
      </c>
      <c r="B65" s="600">
        <v>657</v>
      </c>
      <c r="C65" s="590" t="s">
        <v>57</v>
      </c>
      <c r="D65" s="591"/>
      <c r="E65" s="592"/>
      <c r="F65" s="588"/>
    </row>
    <row r="66" spans="1:6" ht="13.5" thickBot="1">
      <c r="A66" s="566" t="s">
        <v>68</v>
      </c>
      <c r="B66" s="595" t="s">
        <v>606</v>
      </c>
      <c r="C66" s="604" t="s">
        <v>58</v>
      </c>
      <c r="D66" s="596">
        <f>D46+D48+D52+D53+D60</f>
        <v>0</v>
      </c>
      <c r="E66" s="597">
        <f>E46+E48+E52+E53+E60</f>
        <v>0</v>
      </c>
      <c r="F66" s="588"/>
    </row>
    <row r="67" spans="1:6" ht="12.75">
      <c r="A67" s="564" t="s">
        <v>69</v>
      </c>
      <c r="B67" s="598" t="s">
        <v>607</v>
      </c>
      <c r="C67" s="585" t="s">
        <v>59</v>
      </c>
      <c r="D67" s="605">
        <f>D66-D44</f>
        <v>0</v>
      </c>
      <c r="E67" s="599">
        <f>E66-E44</f>
        <v>0</v>
      </c>
      <c r="F67" s="588"/>
    </row>
    <row r="68" spans="1:6" ht="12.75">
      <c r="A68" s="606" t="s">
        <v>70</v>
      </c>
      <c r="B68" s="598" t="s">
        <v>608</v>
      </c>
      <c r="C68" s="590" t="s">
        <v>60</v>
      </c>
      <c r="D68" s="586">
        <f>D67-D42</f>
        <v>0</v>
      </c>
      <c r="E68" s="593">
        <f>E67-E42</f>
        <v>0</v>
      </c>
      <c r="F68" s="588"/>
    </row>
    <row r="69" spans="1:6" ht="12.75">
      <c r="A69" s="564"/>
      <c r="B69" s="607"/>
      <c r="C69" s="590"/>
      <c r="D69" s="878" t="s">
        <v>609</v>
      </c>
      <c r="E69" s="879"/>
      <c r="F69" s="588"/>
    </row>
    <row r="70" spans="1:6" ht="12.75">
      <c r="A70" s="564" t="s">
        <v>610</v>
      </c>
      <c r="B70" s="608" t="s">
        <v>611</v>
      </c>
      <c r="C70" s="590" t="s">
        <v>61</v>
      </c>
      <c r="D70" s="880">
        <f>+D67+E67</f>
        <v>0</v>
      </c>
      <c r="E70" s="881"/>
      <c r="F70" s="588"/>
    </row>
    <row r="71" spans="1:6" ht="13.5" thickBot="1">
      <c r="A71" s="609" t="s">
        <v>612</v>
      </c>
      <c r="B71" s="568" t="s">
        <v>613</v>
      </c>
      <c r="C71" s="604" t="s">
        <v>62</v>
      </c>
      <c r="D71" s="882">
        <f>+D68+E68</f>
        <v>0</v>
      </c>
      <c r="E71" s="883"/>
      <c r="F71" s="588"/>
    </row>
    <row r="72" spans="1:3" ht="12.75" customHeight="1">
      <c r="A72" s="610"/>
      <c r="B72" s="571"/>
      <c r="C72" s="571"/>
    </row>
    <row r="73" spans="1:3" ht="12.75" customHeight="1">
      <c r="A73" s="569" t="s">
        <v>215</v>
      </c>
      <c r="B73" s="571"/>
      <c r="C73" s="571"/>
    </row>
    <row r="74" spans="1:3" ht="12.75" customHeight="1">
      <c r="A74" s="145" t="s">
        <v>614</v>
      </c>
      <c r="B74" s="571"/>
      <c r="C74" s="571"/>
    </row>
    <row r="75" spans="1:3" ht="12.75">
      <c r="A75" s="145" t="s">
        <v>615</v>
      </c>
      <c r="B75" s="572"/>
      <c r="C75" s="572"/>
    </row>
    <row r="76" spans="1:3" ht="12.75">
      <c r="A76" s="145" t="s">
        <v>528</v>
      </c>
      <c r="B76" s="572"/>
      <c r="C76" s="572"/>
    </row>
    <row r="77" ht="12.75">
      <c r="A77" s="145" t="s">
        <v>529</v>
      </c>
    </row>
  </sheetData>
  <sheetProtection/>
  <mergeCells count="9">
    <mergeCell ref="D69:E69"/>
    <mergeCell ref="D70:E70"/>
    <mergeCell ref="D71:E71"/>
    <mergeCell ref="A1:E1"/>
    <mergeCell ref="A2:E2"/>
    <mergeCell ref="A3:E3"/>
    <mergeCell ref="A4:E4"/>
    <mergeCell ref="B6:C6"/>
    <mergeCell ref="A45:E45"/>
  </mergeCells>
  <printOptions/>
  <pageMargins left="0.7086614173228347" right="0" top="0.3937007874015748" bottom="0.3937007874015748" header="0.5118110236220472" footer="0.5118110236220472"/>
  <pageSetup horizontalDpi="600" verticalDpi="600" orientation="landscape" paperSize="9" scale="80" r:id="rId1"/>
  <rowBreaks count="1" manualBreakCount="1">
    <brk id="44"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AP68"/>
  <sheetViews>
    <sheetView zoomScale="115" zoomScaleNormal="115" workbookViewId="0" topLeftCell="A1">
      <selection activeCell="B4" sqref="B4"/>
    </sheetView>
  </sheetViews>
  <sheetFormatPr defaultColWidth="9.140625" defaultRowHeight="15"/>
  <cols>
    <col min="1" max="1" width="3.8515625" style="16" customWidth="1"/>
    <col min="2" max="2" width="6.421875" style="61" customWidth="1"/>
    <col min="3" max="3" width="9.28125" style="61" customWidth="1"/>
    <col min="4" max="4" width="16.28125" style="61" customWidth="1"/>
    <col min="5" max="5" width="9.7109375" style="61" customWidth="1"/>
    <col min="6" max="6" width="8.57421875" style="61" customWidth="1"/>
    <col min="7" max="7" width="8.7109375" style="61" customWidth="1"/>
    <col min="8" max="8" width="9.7109375" style="61" customWidth="1"/>
    <col min="9" max="10" width="10.421875" style="16" customWidth="1"/>
    <col min="11" max="11" width="9.57421875" style="16" customWidth="1"/>
    <col min="12" max="12" width="8.8515625" style="16" customWidth="1"/>
    <col min="13" max="13" width="10.00390625" style="16" customWidth="1"/>
    <col min="14" max="14" width="8.8515625" style="16" customWidth="1"/>
    <col min="15" max="15" width="8.28125" style="16" customWidth="1"/>
    <col min="16" max="16" width="9.57421875" style="16" customWidth="1"/>
    <col min="17" max="17" width="8.57421875" style="16" customWidth="1"/>
    <col min="18" max="18" width="9.140625" style="16" customWidth="1"/>
    <col min="19" max="19" width="8.421875" style="16" customWidth="1"/>
    <col min="20" max="20" width="9.421875" style="16" customWidth="1"/>
    <col min="21" max="21" width="8.421875" style="16" customWidth="1"/>
    <col min="22" max="16384" width="9.140625" style="16" customWidth="1"/>
  </cols>
  <sheetData>
    <row r="1" spans="1:24" ht="15.75">
      <c r="A1" s="11" t="s">
        <v>465</v>
      </c>
      <c r="B1" s="54"/>
      <c r="C1" s="54"/>
      <c r="D1" s="54"/>
      <c r="E1" s="54"/>
      <c r="F1" s="54"/>
      <c r="G1" s="54"/>
      <c r="H1" s="54"/>
      <c r="I1" s="47"/>
      <c r="J1" s="47"/>
      <c r="K1" s="47"/>
      <c r="L1" s="47"/>
      <c r="M1" s="47"/>
      <c r="N1" s="47"/>
      <c r="O1" s="47"/>
      <c r="P1" s="32"/>
      <c r="Q1" s="32"/>
      <c r="R1" s="32"/>
      <c r="S1" s="32"/>
      <c r="T1" s="32"/>
      <c r="U1" s="32"/>
      <c r="V1" s="32"/>
      <c r="W1" s="12"/>
      <c r="X1" s="12"/>
    </row>
    <row r="2" s="131" customFormat="1" ht="15" customHeight="1"/>
    <row r="3" s="131" customFormat="1" ht="15" customHeight="1">
      <c r="A3" s="132" t="s">
        <v>464</v>
      </c>
    </row>
    <row r="4" spans="2:26" s="131" customFormat="1" ht="15" customHeight="1" thickBot="1">
      <c r="B4" s="131" t="s">
        <v>659</v>
      </c>
      <c r="R4" s="47"/>
      <c r="Z4" s="393" t="s">
        <v>95</v>
      </c>
    </row>
    <row r="5" spans="1:40" ht="28.5" customHeight="1" thickBot="1">
      <c r="A5" s="1067" t="s">
        <v>71</v>
      </c>
      <c r="B5" s="1058" t="s">
        <v>104</v>
      </c>
      <c r="C5" s="1059"/>
      <c r="D5" s="1060"/>
      <c r="E5" s="1055" t="s">
        <v>212</v>
      </c>
      <c r="F5" s="1056"/>
      <c r="G5" s="1056"/>
      <c r="H5" s="1056"/>
      <c r="I5" s="1056"/>
      <c r="J5" s="1056"/>
      <c r="K5" s="1056"/>
      <c r="L5" s="1056"/>
      <c r="M5" s="1056"/>
      <c r="N5" s="1056"/>
      <c r="O5" s="1056"/>
      <c r="P5" s="1056"/>
      <c r="Q5" s="1056"/>
      <c r="R5" s="1056"/>
      <c r="S5" s="1056"/>
      <c r="T5" s="1056"/>
      <c r="U5" s="1056"/>
      <c r="V5" s="1056"/>
      <c r="W5" s="1056"/>
      <c r="X5" s="1056"/>
      <c r="Y5" s="1056"/>
      <c r="Z5" s="1057"/>
      <c r="AA5" s="131"/>
      <c r="AB5" s="131"/>
      <c r="AC5" s="131"/>
      <c r="AD5" s="131"/>
      <c r="AE5" s="131"/>
      <c r="AF5" s="131"/>
      <c r="AG5" s="131"/>
      <c r="AH5" s="131"/>
      <c r="AI5" s="131"/>
      <c r="AJ5" s="131"/>
      <c r="AK5" s="131"/>
      <c r="AL5" s="32"/>
      <c r="AM5" s="12"/>
      <c r="AN5" s="12"/>
    </row>
    <row r="6" spans="1:42" ht="19.5" customHeight="1">
      <c r="A6" s="1068"/>
      <c r="B6" s="1061"/>
      <c r="C6" s="1062"/>
      <c r="D6" s="1063"/>
      <c r="E6" s="1052" t="s">
        <v>201</v>
      </c>
      <c r="F6" s="1053"/>
      <c r="G6" s="1053"/>
      <c r="H6" s="1054"/>
      <c r="I6" s="1052" t="s">
        <v>205</v>
      </c>
      <c r="J6" s="1053"/>
      <c r="K6" s="1053"/>
      <c r="L6" s="1054"/>
      <c r="M6" s="1052" t="s">
        <v>197</v>
      </c>
      <c r="N6" s="1053"/>
      <c r="O6" s="1053"/>
      <c r="P6" s="1053"/>
      <c r="Q6" s="1053"/>
      <c r="R6" s="1054"/>
      <c r="S6" s="1048" t="s">
        <v>195</v>
      </c>
      <c r="T6" s="1049"/>
      <c r="U6" s="1048" t="s">
        <v>96</v>
      </c>
      <c r="V6" s="1049"/>
      <c r="W6" s="1048" t="s">
        <v>198</v>
      </c>
      <c r="X6" s="1049"/>
      <c r="Y6" s="1035" t="s">
        <v>194</v>
      </c>
      <c r="Z6" s="1036"/>
      <c r="AA6" s="131"/>
      <c r="AB6" s="131"/>
      <c r="AC6" s="131"/>
      <c r="AD6" s="131"/>
      <c r="AE6" s="131"/>
      <c r="AF6" s="131"/>
      <c r="AG6" s="131"/>
      <c r="AH6" s="131"/>
      <c r="AI6" s="131"/>
      <c r="AJ6" s="131"/>
      <c r="AK6" s="131"/>
      <c r="AL6" s="131"/>
      <c r="AM6" s="131"/>
      <c r="AN6" s="32"/>
      <c r="AO6" s="12"/>
      <c r="AP6" s="12"/>
    </row>
    <row r="7" spans="1:41" ht="19.5" customHeight="1">
      <c r="A7" s="1068"/>
      <c r="B7" s="1061"/>
      <c r="C7" s="1062"/>
      <c r="D7" s="1063"/>
      <c r="E7" s="1088" t="s">
        <v>196</v>
      </c>
      <c r="F7" s="1081"/>
      <c r="G7" s="1043" t="s">
        <v>204</v>
      </c>
      <c r="H7" s="1044"/>
      <c r="I7" s="1088" t="s">
        <v>337</v>
      </c>
      <c r="J7" s="1081"/>
      <c r="K7" s="1043" t="s">
        <v>206</v>
      </c>
      <c r="L7" s="1044"/>
      <c r="M7" s="1088" t="s">
        <v>213</v>
      </c>
      <c r="N7" s="1081"/>
      <c r="O7" s="1043" t="s">
        <v>214</v>
      </c>
      <c r="P7" s="1081"/>
      <c r="Q7" s="1043" t="s">
        <v>208</v>
      </c>
      <c r="R7" s="1044"/>
      <c r="S7" s="1050"/>
      <c r="T7" s="1051"/>
      <c r="U7" s="1050"/>
      <c r="V7" s="1051"/>
      <c r="W7" s="1050"/>
      <c r="X7" s="1051"/>
      <c r="Y7" s="1037"/>
      <c r="Z7" s="1038"/>
      <c r="AA7" s="131"/>
      <c r="AB7" s="131"/>
      <c r="AC7" s="131"/>
      <c r="AD7" s="131"/>
      <c r="AE7" s="131"/>
      <c r="AF7" s="131"/>
      <c r="AG7" s="131"/>
      <c r="AH7" s="131"/>
      <c r="AI7" s="131"/>
      <c r="AJ7" s="131"/>
      <c r="AK7" s="131"/>
      <c r="AL7" s="131"/>
      <c r="AM7" s="32"/>
      <c r="AN7" s="12"/>
      <c r="AO7" s="12"/>
    </row>
    <row r="8" spans="1:41" s="29" customFormat="1" ht="18.75" customHeight="1" thickBot="1">
      <c r="A8" s="1069"/>
      <c r="B8" s="1064"/>
      <c r="C8" s="1065"/>
      <c r="D8" s="1066"/>
      <c r="E8" s="45" t="s">
        <v>103</v>
      </c>
      <c r="F8" s="129" t="s">
        <v>316</v>
      </c>
      <c r="G8" s="124" t="s">
        <v>103</v>
      </c>
      <c r="H8" s="126" t="s">
        <v>316</v>
      </c>
      <c r="I8" s="45" t="s">
        <v>103</v>
      </c>
      <c r="J8" s="124" t="s">
        <v>316</v>
      </c>
      <c r="K8" s="124" t="s">
        <v>103</v>
      </c>
      <c r="L8" s="126" t="s">
        <v>316</v>
      </c>
      <c r="M8" s="45" t="s">
        <v>103</v>
      </c>
      <c r="N8" s="124" t="s">
        <v>316</v>
      </c>
      <c r="O8" s="124" t="s">
        <v>103</v>
      </c>
      <c r="P8" s="124" t="s">
        <v>316</v>
      </c>
      <c r="Q8" s="124" t="s">
        <v>103</v>
      </c>
      <c r="R8" s="126" t="s">
        <v>316</v>
      </c>
      <c r="S8" s="45" t="s">
        <v>103</v>
      </c>
      <c r="T8" s="126" t="s">
        <v>316</v>
      </c>
      <c r="U8" s="45" t="s">
        <v>103</v>
      </c>
      <c r="V8" s="126" t="s">
        <v>316</v>
      </c>
      <c r="W8" s="45" t="s">
        <v>103</v>
      </c>
      <c r="X8" s="126" t="s">
        <v>316</v>
      </c>
      <c r="Y8" s="390" t="s">
        <v>485</v>
      </c>
      <c r="Z8" s="391" t="s">
        <v>316</v>
      </c>
      <c r="AA8" s="134"/>
      <c r="AB8" s="134"/>
      <c r="AC8" s="134"/>
      <c r="AD8" s="134"/>
      <c r="AE8" s="134"/>
      <c r="AF8" s="134"/>
      <c r="AG8" s="134"/>
      <c r="AH8" s="134"/>
      <c r="AI8" s="134"/>
      <c r="AJ8" s="134"/>
      <c r="AK8" s="134"/>
      <c r="AL8" s="134"/>
      <c r="AM8" s="285"/>
      <c r="AN8" s="28"/>
      <c r="AO8" s="28"/>
    </row>
    <row r="9" spans="1:35" ht="15" customHeight="1">
      <c r="A9" s="112">
        <v>1</v>
      </c>
      <c r="B9" s="1086" t="s">
        <v>207</v>
      </c>
      <c r="C9" s="1076" t="s">
        <v>193</v>
      </c>
      <c r="D9" s="1077"/>
      <c r="E9" s="715">
        <v>10914</v>
      </c>
      <c r="F9" s="716">
        <v>547</v>
      </c>
      <c r="G9" s="717">
        <v>3627</v>
      </c>
      <c r="H9" s="718">
        <v>176</v>
      </c>
      <c r="I9" s="715"/>
      <c r="J9" s="717"/>
      <c r="K9" s="717"/>
      <c r="L9" s="718"/>
      <c r="M9" s="715"/>
      <c r="N9" s="717"/>
      <c r="O9" s="702"/>
      <c r="P9" s="702"/>
      <c r="Q9" s="702"/>
      <c r="R9" s="703"/>
      <c r="S9" s="701"/>
      <c r="T9" s="703"/>
      <c r="U9" s="701"/>
      <c r="V9" s="703"/>
      <c r="W9" s="719">
        <v>550</v>
      </c>
      <c r="X9" s="720">
        <v>476</v>
      </c>
      <c r="Y9" s="870">
        <f aca="true" t="shared" si="0" ref="Y9:Z13">E9+G9+I9+K9+M9+O9+Q9+S9+U9+W9</f>
        <v>15091</v>
      </c>
      <c r="Z9" s="871">
        <f t="shared" si="0"/>
        <v>1199</v>
      </c>
      <c r="AA9" s="131"/>
      <c r="AB9" s="131"/>
      <c r="AC9" s="131"/>
      <c r="AD9" s="131"/>
      <c r="AE9" s="131"/>
      <c r="AF9" s="131"/>
      <c r="AG9" s="32"/>
      <c r="AH9" s="12"/>
      <c r="AI9" s="12"/>
    </row>
    <row r="10" spans="1:35" ht="15" customHeight="1">
      <c r="A10" s="112">
        <v>2</v>
      </c>
      <c r="B10" s="1087"/>
      <c r="C10" s="1041" t="s">
        <v>106</v>
      </c>
      <c r="D10" s="1042"/>
      <c r="E10" s="707"/>
      <c r="F10" s="721"/>
      <c r="G10" s="705">
        <v>74</v>
      </c>
      <c r="H10" s="722"/>
      <c r="I10" s="707">
        <v>1269</v>
      </c>
      <c r="J10" s="705">
        <v>9</v>
      </c>
      <c r="K10" s="705"/>
      <c r="L10" s="722"/>
      <c r="M10" s="707"/>
      <c r="N10" s="705"/>
      <c r="O10" s="618"/>
      <c r="P10" s="618"/>
      <c r="Q10" s="618"/>
      <c r="R10" s="706"/>
      <c r="S10" s="704"/>
      <c r="T10" s="706"/>
      <c r="U10" s="704"/>
      <c r="V10" s="706"/>
      <c r="W10" s="723"/>
      <c r="X10" s="724"/>
      <c r="Y10" s="870">
        <f t="shared" si="0"/>
        <v>1343</v>
      </c>
      <c r="Z10" s="871">
        <f t="shared" si="0"/>
        <v>9</v>
      </c>
      <c r="AA10" s="131"/>
      <c r="AB10" s="131"/>
      <c r="AC10" s="131"/>
      <c r="AD10" s="131"/>
      <c r="AE10" s="131"/>
      <c r="AF10" s="131"/>
      <c r="AG10" s="32"/>
      <c r="AH10" s="12"/>
      <c r="AI10" s="12"/>
    </row>
    <row r="11" spans="1:35" ht="15" customHeight="1">
      <c r="A11" s="115">
        <v>3</v>
      </c>
      <c r="B11" s="1087"/>
      <c r="C11" s="1033" t="s">
        <v>75</v>
      </c>
      <c r="D11" s="1034"/>
      <c r="E11" s="707">
        <v>4745</v>
      </c>
      <c r="F11" s="721">
        <v>161</v>
      </c>
      <c r="G11" s="705">
        <v>617</v>
      </c>
      <c r="H11" s="722"/>
      <c r="I11" s="707"/>
      <c r="J11" s="705"/>
      <c r="K11" s="705"/>
      <c r="L11" s="722"/>
      <c r="M11" s="707"/>
      <c r="N11" s="705"/>
      <c r="O11" s="618"/>
      <c r="P11" s="618"/>
      <c r="Q11" s="618"/>
      <c r="R11" s="706"/>
      <c r="S11" s="704"/>
      <c r="T11" s="706"/>
      <c r="U11" s="704"/>
      <c r="V11" s="706"/>
      <c r="W11" s="723"/>
      <c r="X11" s="724"/>
      <c r="Y11" s="870">
        <f t="shared" si="0"/>
        <v>5362</v>
      </c>
      <c r="Z11" s="871">
        <f t="shared" si="0"/>
        <v>161</v>
      </c>
      <c r="AA11" s="131"/>
      <c r="AB11" s="131"/>
      <c r="AC11" s="131"/>
      <c r="AD11" s="131"/>
      <c r="AE11" s="131"/>
      <c r="AF11" s="131"/>
      <c r="AG11" s="32"/>
      <c r="AH11" s="12"/>
      <c r="AI11" s="12"/>
    </row>
    <row r="12" spans="1:35" ht="15" customHeight="1">
      <c r="A12" s="115">
        <v>4</v>
      </c>
      <c r="B12" s="1045" t="s">
        <v>105</v>
      </c>
      <c r="C12" s="1046"/>
      <c r="D12" s="1047"/>
      <c r="E12" s="707"/>
      <c r="F12" s="721"/>
      <c r="G12" s="705"/>
      <c r="H12" s="722"/>
      <c r="I12" s="707"/>
      <c r="J12" s="705"/>
      <c r="K12" s="705"/>
      <c r="L12" s="722"/>
      <c r="M12" s="707"/>
      <c r="N12" s="705"/>
      <c r="O12" s="618"/>
      <c r="P12" s="618"/>
      <c r="Q12" s="618"/>
      <c r="R12" s="706"/>
      <c r="S12" s="704"/>
      <c r="T12" s="706"/>
      <c r="U12" s="704"/>
      <c r="V12" s="706"/>
      <c r="W12" s="723"/>
      <c r="X12" s="724"/>
      <c r="Y12" s="870">
        <f t="shared" si="0"/>
        <v>0</v>
      </c>
      <c r="Z12" s="871">
        <f t="shared" si="0"/>
        <v>0</v>
      </c>
      <c r="AA12" s="131"/>
      <c r="AB12" s="131"/>
      <c r="AC12" s="131"/>
      <c r="AD12" s="131"/>
      <c r="AE12" s="131"/>
      <c r="AF12" s="131"/>
      <c r="AG12" s="32"/>
      <c r="AH12" s="12"/>
      <c r="AI12" s="12"/>
    </row>
    <row r="13" spans="1:33" ht="15" customHeight="1" thickBot="1">
      <c r="A13" s="118">
        <v>5</v>
      </c>
      <c r="B13" s="1089" t="s">
        <v>202</v>
      </c>
      <c r="C13" s="1090"/>
      <c r="D13" s="1091"/>
      <c r="E13" s="725"/>
      <c r="F13" s="726"/>
      <c r="G13" s="727"/>
      <c r="H13" s="728"/>
      <c r="I13" s="729"/>
      <c r="J13" s="730"/>
      <c r="K13" s="730"/>
      <c r="L13" s="731"/>
      <c r="M13" s="729"/>
      <c r="N13" s="730"/>
      <c r="O13" s="730"/>
      <c r="P13" s="730"/>
      <c r="Q13" s="730"/>
      <c r="R13" s="731"/>
      <c r="S13" s="732"/>
      <c r="T13" s="733"/>
      <c r="U13" s="734"/>
      <c r="V13" s="735"/>
      <c r="W13" s="736"/>
      <c r="X13" s="733"/>
      <c r="Y13" s="870">
        <f t="shared" si="0"/>
        <v>0</v>
      </c>
      <c r="Z13" s="871">
        <f t="shared" si="0"/>
        <v>0</v>
      </c>
      <c r="AA13" s="131"/>
      <c r="AB13" s="131"/>
      <c r="AC13" s="131"/>
      <c r="AD13" s="131"/>
      <c r="AE13" s="32"/>
      <c r="AF13" s="12"/>
      <c r="AG13" s="12"/>
    </row>
    <row r="14" spans="1:33" s="46" customFormat="1" ht="15" customHeight="1" thickBot="1">
      <c r="A14" s="119">
        <v>6</v>
      </c>
      <c r="B14" s="1082" t="s">
        <v>194</v>
      </c>
      <c r="C14" s="1083"/>
      <c r="D14" s="1084"/>
      <c r="E14" s="737">
        <f>SUM(E9:E13)</f>
        <v>15659</v>
      </c>
      <c r="F14" s="738">
        <f aca="true" t="shared" si="1" ref="F14:Z14">SUM(F9:F13)</f>
        <v>708</v>
      </c>
      <c r="G14" s="739">
        <f t="shared" si="1"/>
        <v>4318</v>
      </c>
      <c r="H14" s="740">
        <f t="shared" si="1"/>
        <v>176</v>
      </c>
      <c r="I14" s="741">
        <f t="shared" si="1"/>
        <v>1269</v>
      </c>
      <c r="J14" s="742">
        <f t="shared" si="1"/>
        <v>9</v>
      </c>
      <c r="K14" s="742">
        <f t="shared" si="1"/>
        <v>0</v>
      </c>
      <c r="L14" s="743">
        <f t="shared" si="1"/>
        <v>0</v>
      </c>
      <c r="M14" s="741">
        <f t="shared" si="1"/>
        <v>0</v>
      </c>
      <c r="N14" s="742">
        <f t="shared" si="1"/>
        <v>0</v>
      </c>
      <c r="O14" s="742">
        <f t="shared" si="1"/>
        <v>0</v>
      </c>
      <c r="P14" s="742">
        <f t="shared" si="1"/>
        <v>0</v>
      </c>
      <c r="Q14" s="742">
        <f t="shared" si="1"/>
        <v>0</v>
      </c>
      <c r="R14" s="743">
        <f t="shared" si="1"/>
        <v>0</v>
      </c>
      <c r="S14" s="744">
        <f t="shared" si="1"/>
        <v>0</v>
      </c>
      <c r="T14" s="745">
        <f t="shared" si="1"/>
        <v>0</v>
      </c>
      <c r="U14" s="746">
        <f t="shared" si="1"/>
        <v>0</v>
      </c>
      <c r="V14" s="747">
        <f t="shared" si="1"/>
        <v>0</v>
      </c>
      <c r="W14" s="748">
        <f t="shared" si="1"/>
        <v>550</v>
      </c>
      <c r="X14" s="745">
        <f t="shared" si="1"/>
        <v>476</v>
      </c>
      <c r="Y14" s="749">
        <f t="shared" si="1"/>
        <v>21796</v>
      </c>
      <c r="Z14" s="750">
        <f t="shared" si="1"/>
        <v>1369</v>
      </c>
      <c r="AA14" s="133"/>
      <c r="AB14" s="133"/>
      <c r="AC14" s="133"/>
      <c r="AD14" s="133"/>
      <c r="AE14" s="117"/>
      <c r="AF14" s="25"/>
      <c r="AG14" s="25"/>
    </row>
    <row r="15" s="131" customFormat="1" ht="15" customHeight="1"/>
    <row r="16" spans="1:24" ht="14.25" customHeight="1">
      <c r="A16" s="132" t="s">
        <v>466</v>
      </c>
      <c r="B16" s="114"/>
      <c r="C16" s="114"/>
      <c r="D16" s="114"/>
      <c r="E16" s="114"/>
      <c r="F16" s="114"/>
      <c r="G16" s="114"/>
      <c r="H16" s="114"/>
      <c r="I16" s="114"/>
      <c r="J16" s="114"/>
      <c r="K16" s="114"/>
      <c r="L16" s="114"/>
      <c r="M16" s="114"/>
      <c r="N16" s="114"/>
      <c r="O16" s="114"/>
      <c r="P16" s="114"/>
      <c r="Q16" s="114"/>
      <c r="R16" s="114"/>
      <c r="S16" s="114"/>
      <c r="T16" s="114"/>
      <c r="U16" s="114"/>
      <c r="V16" s="12"/>
      <c r="W16" s="12"/>
      <c r="X16" s="12"/>
    </row>
    <row r="17" spans="1:24" ht="14.25" customHeight="1" thickBot="1">
      <c r="A17" s="132"/>
      <c r="B17" s="114"/>
      <c r="C17" s="114"/>
      <c r="D17" s="114"/>
      <c r="E17" s="114"/>
      <c r="F17" s="114"/>
      <c r="G17" s="114"/>
      <c r="H17" s="114"/>
      <c r="I17" s="114"/>
      <c r="J17" s="114"/>
      <c r="K17" s="114"/>
      <c r="L17" s="114"/>
      <c r="M17" s="392" t="s">
        <v>95</v>
      </c>
      <c r="N17" s="131"/>
      <c r="O17" s="131"/>
      <c r="P17" s="131"/>
      <c r="Q17" s="131"/>
      <c r="R17" s="131"/>
      <c r="S17" s="131"/>
      <c r="T17" s="131"/>
      <c r="U17" s="131"/>
      <c r="V17" s="131"/>
      <c r="W17" s="12"/>
      <c r="X17" s="12"/>
    </row>
    <row r="18" spans="1:24" ht="28.5" customHeight="1">
      <c r="A18" s="1073" t="s">
        <v>71</v>
      </c>
      <c r="B18" s="1070" t="s">
        <v>104</v>
      </c>
      <c r="C18" s="1070"/>
      <c r="D18" s="1070"/>
      <c r="E18" s="1078" t="s">
        <v>209</v>
      </c>
      <c r="F18" s="1079"/>
      <c r="G18" s="1080"/>
      <c r="H18" s="1052" t="s">
        <v>211</v>
      </c>
      <c r="I18" s="1053"/>
      <c r="J18" s="1054"/>
      <c r="K18" s="1079" t="s">
        <v>194</v>
      </c>
      <c r="L18" s="1079"/>
      <c r="M18" s="1080"/>
      <c r="N18" s="131"/>
      <c r="O18" s="131"/>
      <c r="P18" s="131"/>
      <c r="Q18" s="131"/>
      <c r="R18" s="131"/>
      <c r="S18" s="131"/>
      <c r="T18" s="131"/>
      <c r="U18" s="131"/>
      <c r="V18" s="131"/>
      <c r="W18" s="12"/>
      <c r="X18" s="12"/>
    </row>
    <row r="19" spans="1:33" ht="44.25" customHeight="1">
      <c r="A19" s="1074"/>
      <c r="B19" s="1071"/>
      <c r="C19" s="1071"/>
      <c r="D19" s="1071"/>
      <c r="E19" s="121" t="s">
        <v>338</v>
      </c>
      <c r="F19" s="113" t="s">
        <v>210</v>
      </c>
      <c r="G19" s="123" t="s">
        <v>200</v>
      </c>
      <c r="H19" s="121" t="s">
        <v>199</v>
      </c>
      <c r="I19" s="113" t="s">
        <v>210</v>
      </c>
      <c r="J19" s="123" t="s">
        <v>200</v>
      </c>
      <c r="K19" s="122" t="s">
        <v>199</v>
      </c>
      <c r="L19" s="59" t="s">
        <v>210</v>
      </c>
      <c r="M19" s="123" t="s">
        <v>200</v>
      </c>
      <c r="N19" s="131"/>
      <c r="O19" s="131"/>
      <c r="P19" s="131"/>
      <c r="Q19" s="131"/>
      <c r="R19" s="131"/>
      <c r="S19" s="131"/>
      <c r="T19" s="131"/>
      <c r="U19" s="131"/>
      <c r="V19" s="131"/>
      <c r="W19" s="131"/>
      <c r="X19" s="131"/>
      <c r="Y19" s="131"/>
      <c r="Z19" s="131"/>
      <c r="AA19" s="131"/>
      <c r="AB19" s="131"/>
      <c r="AC19" s="131"/>
      <c r="AD19" s="131"/>
      <c r="AE19" s="131"/>
      <c r="AF19" s="131"/>
      <c r="AG19" s="131"/>
    </row>
    <row r="20" spans="1:33" s="29" customFormat="1" ht="25.5" customHeight="1" thickBot="1">
      <c r="A20" s="1075"/>
      <c r="B20" s="1072"/>
      <c r="C20" s="1072"/>
      <c r="D20" s="1072"/>
      <c r="E20" s="45">
        <v>1</v>
      </c>
      <c r="F20" s="124">
        <v>2</v>
      </c>
      <c r="G20" s="126" t="s">
        <v>405</v>
      </c>
      <c r="H20" s="45">
        <v>4</v>
      </c>
      <c r="I20" s="124">
        <v>5</v>
      </c>
      <c r="J20" s="126" t="s">
        <v>406</v>
      </c>
      <c r="K20" s="129">
        <v>7</v>
      </c>
      <c r="L20" s="125">
        <v>8</v>
      </c>
      <c r="M20" s="126" t="s">
        <v>407</v>
      </c>
      <c r="N20" s="134"/>
      <c r="O20" s="131"/>
      <c r="P20" s="131"/>
      <c r="Q20" s="131"/>
      <c r="R20" s="131"/>
      <c r="S20" s="131"/>
      <c r="T20" s="131"/>
      <c r="U20" s="134"/>
      <c r="V20" s="134"/>
      <c r="W20" s="134"/>
      <c r="X20" s="134"/>
      <c r="Y20" s="134"/>
      <c r="Z20" s="134"/>
      <c r="AA20" s="134"/>
      <c r="AB20" s="134"/>
      <c r="AC20" s="134"/>
      <c r="AD20" s="134"/>
      <c r="AE20" s="134"/>
      <c r="AF20" s="134"/>
      <c r="AG20" s="134"/>
    </row>
    <row r="21" spans="1:33" ht="13.5" customHeight="1">
      <c r="A21" s="116">
        <v>1</v>
      </c>
      <c r="B21" s="1099" t="s">
        <v>203</v>
      </c>
      <c r="C21" s="1039" t="s">
        <v>340</v>
      </c>
      <c r="D21" s="120" t="s">
        <v>188</v>
      </c>
      <c r="E21" s="865">
        <v>2.5</v>
      </c>
      <c r="F21" s="702">
        <v>1441</v>
      </c>
      <c r="G21" s="703">
        <f aca="true" t="shared" si="2" ref="G21:G29">F21/12/E21</f>
        <v>48.03333333333333</v>
      </c>
      <c r="H21" s="701"/>
      <c r="I21" s="702"/>
      <c r="J21" s="703"/>
      <c r="K21" s="872">
        <f>E21+H21</f>
        <v>2.5</v>
      </c>
      <c r="L21" s="702">
        <f>F21+I21</f>
        <v>1441</v>
      </c>
      <c r="M21" s="703">
        <f aca="true" t="shared" si="3" ref="M21:M32">L21/12/K21</f>
        <v>48.03333333333333</v>
      </c>
      <c r="N21" s="131"/>
      <c r="O21" s="131"/>
      <c r="P21" s="131"/>
      <c r="Q21" s="131"/>
      <c r="R21" s="131"/>
      <c r="S21" s="131"/>
      <c r="T21" s="131"/>
      <c r="U21" s="131"/>
      <c r="V21" s="131"/>
      <c r="W21" s="131"/>
      <c r="X21" s="131"/>
      <c r="Y21" s="131"/>
      <c r="Z21" s="131"/>
      <c r="AA21" s="131"/>
      <c r="AB21" s="131"/>
      <c r="AC21" s="131"/>
      <c r="AD21" s="131"/>
      <c r="AE21" s="131"/>
      <c r="AF21" s="131"/>
      <c r="AG21" s="131"/>
    </row>
    <row r="22" spans="1:33" ht="14.25" customHeight="1">
      <c r="A22" s="55">
        <v>2</v>
      </c>
      <c r="B22" s="1100"/>
      <c r="C22" s="1039"/>
      <c r="D22" s="111" t="s">
        <v>189</v>
      </c>
      <c r="E22" s="866">
        <v>8.133</v>
      </c>
      <c r="F22" s="705">
        <v>4052</v>
      </c>
      <c r="G22" s="706">
        <f t="shared" si="2"/>
        <v>41.518095003893606</v>
      </c>
      <c r="H22" s="704"/>
      <c r="I22" s="618"/>
      <c r="J22" s="706"/>
      <c r="K22" s="873">
        <f aca="true" t="shared" si="4" ref="K22:K31">E22+H22</f>
        <v>8.133</v>
      </c>
      <c r="L22" s="618">
        <f aca="true" t="shared" si="5" ref="L22:L31">F22+I22</f>
        <v>4052</v>
      </c>
      <c r="M22" s="706">
        <f t="shared" si="3"/>
        <v>41.518095003893606</v>
      </c>
      <c r="N22" s="131"/>
      <c r="O22" s="131"/>
      <c r="P22" s="131"/>
      <c r="Q22" s="131"/>
      <c r="R22" s="131"/>
      <c r="S22" s="131"/>
      <c r="T22" s="131"/>
      <c r="U22" s="131"/>
      <c r="V22" s="131"/>
      <c r="W22" s="131"/>
      <c r="X22" s="131"/>
      <c r="Y22" s="131"/>
      <c r="Z22" s="131"/>
      <c r="AA22" s="131"/>
      <c r="AB22" s="131"/>
      <c r="AC22" s="131"/>
      <c r="AD22" s="131"/>
      <c r="AE22" s="131"/>
      <c r="AF22" s="131"/>
      <c r="AG22" s="131"/>
    </row>
    <row r="23" spans="1:33" ht="15" customHeight="1">
      <c r="A23" s="55">
        <v>3</v>
      </c>
      <c r="B23" s="1100"/>
      <c r="C23" s="1039"/>
      <c r="D23" s="111" t="s">
        <v>190</v>
      </c>
      <c r="E23" s="866">
        <v>21.532</v>
      </c>
      <c r="F23" s="618">
        <v>7827</v>
      </c>
      <c r="G23" s="706">
        <f t="shared" si="2"/>
        <v>30.292123351291103</v>
      </c>
      <c r="H23" s="869">
        <f>21.597-E23</f>
        <v>0.06500000000000128</v>
      </c>
      <c r="I23" s="618">
        <f>7956-F23</f>
        <v>129</v>
      </c>
      <c r="J23" s="706">
        <f aca="true" t="shared" si="6" ref="J23:J29">I23/12/H23</f>
        <v>165.38461538461212</v>
      </c>
      <c r="K23" s="873">
        <f t="shared" si="4"/>
        <v>21.597</v>
      </c>
      <c r="L23" s="618">
        <f t="shared" si="5"/>
        <v>7956</v>
      </c>
      <c r="M23" s="706">
        <f t="shared" si="3"/>
        <v>30.698708153910264</v>
      </c>
      <c r="N23" s="131"/>
      <c r="O23" s="131"/>
      <c r="P23" s="131"/>
      <c r="Q23" s="131"/>
      <c r="R23" s="131"/>
      <c r="S23" s="131"/>
      <c r="T23" s="131"/>
      <c r="U23" s="131"/>
      <c r="V23" s="131"/>
      <c r="W23" s="131"/>
      <c r="X23" s="131"/>
      <c r="Y23" s="131"/>
      <c r="Z23" s="131"/>
      <c r="AA23" s="131"/>
      <c r="AB23" s="131"/>
      <c r="AC23" s="131"/>
      <c r="AD23" s="131"/>
      <c r="AE23" s="131"/>
      <c r="AF23" s="131"/>
      <c r="AG23" s="131"/>
    </row>
    <row r="24" spans="1:33" ht="15" customHeight="1">
      <c r="A24" s="55">
        <v>4</v>
      </c>
      <c r="B24" s="1100"/>
      <c r="C24" s="1039"/>
      <c r="D24" s="111" t="s">
        <v>191</v>
      </c>
      <c r="E24" s="866">
        <v>0</v>
      </c>
      <c r="F24" s="618">
        <v>0</v>
      </c>
      <c r="G24" s="706">
        <v>0</v>
      </c>
      <c r="H24" s="704"/>
      <c r="I24" s="618"/>
      <c r="J24" s="706"/>
      <c r="K24" s="873">
        <f t="shared" si="4"/>
        <v>0</v>
      </c>
      <c r="L24" s="618">
        <f t="shared" si="5"/>
        <v>0</v>
      </c>
      <c r="M24" s="706"/>
      <c r="N24" s="131"/>
      <c r="O24" s="131"/>
      <c r="P24" s="131"/>
      <c r="Q24" s="131"/>
      <c r="R24" s="131"/>
      <c r="S24" s="131"/>
      <c r="T24" s="131"/>
      <c r="U24" s="131"/>
      <c r="V24" s="131"/>
      <c r="W24" s="131"/>
      <c r="X24" s="131"/>
      <c r="Y24" s="131"/>
      <c r="Z24" s="131"/>
      <c r="AA24" s="131"/>
      <c r="AB24" s="131"/>
      <c r="AC24" s="131"/>
      <c r="AD24" s="131"/>
      <c r="AE24" s="131"/>
      <c r="AF24" s="131"/>
      <c r="AG24" s="131"/>
    </row>
    <row r="25" spans="1:33" ht="15" customHeight="1">
      <c r="A25" s="55">
        <v>5</v>
      </c>
      <c r="B25" s="1100"/>
      <c r="C25" s="1039"/>
      <c r="D25" s="111" t="s">
        <v>192</v>
      </c>
      <c r="E25" s="866">
        <v>0</v>
      </c>
      <c r="F25" s="618">
        <v>0</v>
      </c>
      <c r="G25" s="706">
        <v>0</v>
      </c>
      <c r="H25" s="704"/>
      <c r="I25" s="618">
        <v>2</v>
      </c>
      <c r="J25" s="706"/>
      <c r="K25" s="873">
        <f t="shared" si="4"/>
        <v>0</v>
      </c>
      <c r="L25" s="618">
        <f t="shared" si="5"/>
        <v>2</v>
      </c>
      <c r="M25" s="706"/>
      <c r="N25" s="131"/>
      <c r="O25" s="131"/>
      <c r="P25" s="131"/>
      <c r="Q25" s="131"/>
      <c r="R25" s="131"/>
      <c r="S25" s="131"/>
      <c r="T25" s="131"/>
      <c r="U25" s="131"/>
      <c r="V25" s="131"/>
      <c r="W25" s="131"/>
      <c r="X25" s="131"/>
      <c r="Y25" s="131"/>
      <c r="Z25" s="131"/>
      <c r="AA25" s="131"/>
      <c r="AB25" s="131"/>
      <c r="AC25" s="131"/>
      <c r="AD25" s="131"/>
      <c r="AE25" s="131"/>
      <c r="AF25" s="131"/>
      <c r="AG25" s="131"/>
    </row>
    <row r="26" spans="1:33" ht="15" customHeight="1">
      <c r="A26" s="55"/>
      <c r="B26" s="1100"/>
      <c r="C26" s="1039"/>
      <c r="D26" s="862" t="s">
        <v>663</v>
      </c>
      <c r="E26" s="866">
        <v>1</v>
      </c>
      <c r="F26" s="618">
        <v>474</v>
      </c>
      <c r="G26" s="706">
        <f t="shared" si="2"/>
        <v>39.5</v>
      </c>
      <c r="H26" s="704">
        <v>0</v>
      </c>
      <c r="I26" s="618"/>
      <c r="J26" s="706"/>
      <c r="K26" s="873">
        <f t="shared" si="4"/>
        <v>1</v>
      </c>
      <c r="L26" s="618">
        <v>474</v>
      </c>
      <c r="M26" s="706">
        <f t="shared" si="3"/>
        <v>39.5</v>
      </c>
      <c r="N26" s="131"/>
      <c r="O26" s="131"/>
      <c r="P26" s="131"/>
      <c r="Q26" s="131"/>
      <c r="R26" s="131"/>
      <c r="S26" s="131"/>
      <c r="T26" s="131"/>
      <c r="U26" s="131"/>
      <c r="V26" s="131"/>
      <c r="W26" s="131"/>
      <c r="X26" s="131"/>
      <c r="Y26" s="131"/>
      <c r="Z26" s="131"/>
      <c r="AA26" s="131"/>
      <c r="AB26" s="131"/>
      <c r="AC26" s="131"/>
      <c r="AD26" s="131"/>
      <c r="AE26" s="131"/>
      <c r="AF26" s="131"/>
      <c r="AG26" s="131"/>
    </row>
    <row r="27" spans="1:33" ht="15" customHeight="1">
      <c r="A27" s="55">
        <v>6</v>
      </c>
      <c r="B27" s="1100"/>
      <c r="C27" s="1040"/>
      <c r="D27" s="859" t="s">
        <v>194</v>
      </c>
      <c r="E27" s="867">
        <v>33.23</v>
      </c>
      <c r="F27" s="860">
        <f>SUM(F21:F26)</f>
        <v>13794</v>
      </c>
      <c r="G27" s="861">
        <f t="shared" si="2"/>
        <v>34.59223593138731</v>
      </c>
      <c r="H27" s="877">
        <f>SUM(H21:H26)</f>
        <v>0.06500000000000128</v>
      </c>
      <c r="I27" s="860">
        <f>SUM(I21:I26)</f>
        <v>131</v>
      </c>
      <c r="J27" s="861">
        <f t="shared" si="6"/>
        <v>167.94871794871463</v>
      </c>
      <c r="K27" s="874">
        <f>SUM(K21:K26)</f>
        <v>33.230000000000004</v>
      </c>
      <c r="L27" s="860">
        <f>SUM(L21:L26)</f>
        <v>13925</v>
      </c>
      <c r="M27" s="861">
        <f t="shared" si="3"/>
        <v>34.92075433844919</v>
      </c>
      <c r="N27" s="131"/>
      <c r="O27" s="131"/>
      <c r="P27" s="131"/>
      <c r="Q27" s="131"/>
      <c r="R27" s="131"/>
      <c r="S27" s="131"/>
      <c r="T27" s="131"/>
      <c r="U27" s="131"/>
      <c r="V27" s="131"/>
      <c r="W27" s="131"/>
      <c r="X27" s="131"/>
      <c r="Y27" s="131"/>
      <c r="Z27" s="131"/>
      <c r="AA27" s="131"/>
      <c r="AB27" s="131"/>
      <c r="AC27" s="131"/>
      <c r="AD27" s="131"/>
      <c r="AE27" s="131"/>
      <c r="AF27" s="131"/>
      <c r="AG27" s="131"/>
    </row>
    <row r="28" spans="1:33" ht="15" customHeight="1">
      <c r="A28" s="55">
        <v>7</v>
      </c>
      <c r="B28" s="1100"/>
      <c r="C28" s="1094" t="s">
        <v>341</v>
      </c>
      <c r="D28" s="1095"/>
      <c r="E28" s="866">
        <v>0.2</v>
      </c>
      <c r="F28" s="618">
        <v>74</v>
      </c>
      <c r="G28" s="706">
        <f t="shared" si="2"/>
        <v>30.833333333333332</v>
      </c>
      <c r="H28" s="869">
        <f>3.609-E28</f>
        <v>3.409</v>
      </c>
      <c r="I28" s="618">
        <f>1315-F28</f>
        <v>1241</v>
      </c>
      <c r="J28" s="706">
        <f t="shared" si="6"/>
        <v>30.33636452527623</v>
      </c>
      <c r="K28" s="873">
        <f t="shared" si="4"/>
        <v>3.609</v>
      </c>
      <c r="L28" s="618">
        <f t="shared" si="5"/>
        <v>1315</v>
      </c>
      <c r="M28" s="706">
        <f t="shared" si="3"/>
        <v>30.363905052184354</v>
      </c>
      <c r="N28" s="131"/>
      <c r="O28" s="131"/>
      <c r="P28" s="131"/>
      <c r="Q28" s="131"/>
      <c r="R28" s="131"/>
      <c r="S28" s="131"/>
      <c r="T28" s="131"/>
      <c r="U28" s="131"/>
      <c r="V28" s="131"/>
      <c r="W28" s="131"/>
      <c r="X28" s="131"/>
      <c r="Y28" s="131"/>
      <c r="Z28" s="131"/>
      <c r="AA28" s="131"/>
      <c r="AB28" s="131"/>
      <c r="AC28" s="131"/>
      <c r="AD28" s="131"/>
      <c r="AE28" s="131"/>
      <c r="AF28" s="131"/>
      <c r="AG28" s="131"/>
    </row>
    <row r="29" spans="1:33" ht="15" customHeight="1">
      <c r="A29" s="55">
        <v>8</v>
      </c>
      <c r="B29" s="1086"/>
      <c r="C29" s="1092" t="s">
        <v>342</v>
      </c>
      <c r="D29" s="1093"/>
      <c r="E29" s="866">
        <v>19.436</v>
      </c>
      <c r="F29" s="618">
        <v>6171</v>
      </c>
      <c r="G29" s="706">
        <f t="shared" si="2"/>
        <v>26.458633463675653</v>
      </c>
      <c r="H29" s="869">
        <f>20.771-E29</f>
        <v>1.3350000000000009</v>
      </c>
      <c r="I29" s="618">
        <f>6556-F29</f>
        <v>385</v>
      </c>
      <c r="J29" s="706">
        <f t="shared" si="6"/>
        <v>24.03245942571784</v>
      </c>
      <c r="K29" s="873">
        <f t="shared" si="4"/>
        <v>20.771</v>
      </c>
      <c r="L29" s="618">
        <f t="shared" si="5"/>
        <v>6556</v>
      </c>
      <c r="M29" s="706">
        <f t="shared" si="3"/>
        <v>26.302697671432927</v>
      </c>
      <c r="N29" s="131"/>
      <c r="O29" s="131"/>
      <c r="P29" s="131"/>
      <c r="Q29" s="131"/>
      <c r="R29" s="131"/>
      <c r="S29" s="131"/>
      <c r="T29" s="131"/>
      <c r="U29" s="131"/>
      <c r="V29" s="131"/>
      <c r="W29" s="131"/>
      <c r="X29" s="131"/>
      <c r="Y29" s="131"/>
      <c r="Z29" s="131"/>
      <c r="AA29" s="131"/>
      <c r="AB29" s="131"/>
      <c r="AC29" s="131"/>
      <c r="AD29" s="131"/>
      <c r="AE29" s="131"/>
      <c r="AF29" s="131"/>
      <c r="AG29" s="131"/>
    </row>
    <row r="30" spans="1:33" ht="15" customHeight="1">
      <c r="A30" s="55">
        <v>9</v>
      </c>
      <c r="B30" s="1097" t="s">
        <v>105</v>
      </c>
      <c r="C30" s="1097"/>
      <c r="D30" s="1097"/>
      <c r="E30" s="866"/>
      <c r="F30" s="618"/>
      <c r="G30" s="706"/>
      <c r="H30" s="704"/>
      <c r="I30" s="618"/>
      <c r="J30" s="706"/>
      <c r="K30" s="873">
        <f t="shared" si="4"/>
        <v>0</v>
      </c>
      <c r="L30" s="618">
        <f t="shared" si="5"/>
        <v>0</v>
      </c>
      <c r="M30" s="706"/>
      <c r="N30" s="131"/>
      <c r="O30" s="131"/>
      <c r="P30" s="131"/>
      <c r="Q30" s="131"/>
      <c r="R30" s="131"/>
      <c r="S30" s="131"/>
      <c r="T30" s="131"/>
      <c r="U30" s="131"/>
      <c r="V30" s="131"/>
      <c r="W30" s="131"/>
      <c r="X30" s="131"/>
      <c r="Y30" s="131"/>
      <c r="Z30" s="131"/>
      <c r="AA30" s="131"/>
      <c r="AB30" s="131"/>
      <c r="AC30" s="131"/>
      <c r="AD30" s="131"/>
      <c r="AE30" s="131"/>
      <c r="AF30" s="131"/>
      <c r="AG30" s="131"/>
    </row>
    <row r="31" spans="1:33" ht="15" customHeight="1" thickBot="1">
      <c r="A31" s="128">
        <v>10</v>
      </c>
      <c r="B31" s="1098" t="s">
        <v>202</v>
      </c>
      <c r="C31" s="1098"/>
      <c r="D31" s="1098"/>
      <c r="E31" s="868"/>
      <c r="F31" s="708"/>
      <c r="G31" s="709"/>
      <c r="H31" s="710"/>
      <c r="I31" s="708"/>
      <c r="J31" s="709"/>
      <c r="K31" s="875">
        <f t="shared" si="4"/>
        <v>0</v>
      </c>
      <c r="L31" s="708">
        <f t="shared" si="5"/>
        <v>0</v>
      </c>
      <c r="M31" s="709"/>
      <c r="N31" s="131"/>
      <c r="O31" s="131"/>
      <c r="P31" s="131"/>
      <c r="Q31" s="131"/>
      <c r="R31" s="131"/>
      <c r="S31" s="131"/>
      <c r="T31" s="131"/>
      <c r="U31" s="131"/>
      <c r="V31" s="131"/>
      <c r="W31" s="131"/>
      <c r="X31" s="131"/>
      <c r="Y31" s="131"/>
      <c r="Z31" s="131"/>
      <c r="AA31" s="131"/>
      <c r="AB31" s="131"/>
      <c r="AC31" s="131"/>
      <c r="AD31" s="131"/>
      <c r="AE31" s="131"/>
      <c r="AF31" s="131"/>
      <c r="AG31" s="131"/>
    </row>
    <row r="32" spans="1:33" s="46" customFormat="1" ht="15" customHeight="1" thickBot="1">
      <c r="A32" s="127">
        <v>11</v>
      </c>
      <c r="B32" s="1096" t="s">
        <v>194</v>
      </c>
      <c r="C32" s="1096"/>
      <c r="D32" s="1096"/>
      <c r="E32" s="711">
        <f>E27+E28+E29+E30+E31</f>
        <v>52.866</v>
      </c>
      <c r="F32" s="712">
        <f aca="true" t="shared" si="7" ref="F32:L32">F27+F28+F29+F30+F31</f>
        <v>20039</v>
      </c>
      <c r="G32" s="713">
        <f>F32/12/E32</f>
        <v>31.587724939784867</v>
      </c>
      <c r="H32" s="714">
        <f t="shared" si="7"/>
        <v>4.809000000000002</v>
      </c>
      <c r="I32" s="712">
        <f t="shared" si="7"/>
        <v>1757</v>
      </c>
      <c r="J32" s="713">
        <f>I32/12/H32</f>
        <v>30.446385249878684</v>
      </c>
      <c r="K32" s="876">
        <f t="shared" si="7"/>
        <v>57.61000000000001</v>
      </c>
      <c r="L32" s="712">
        <f t="shared" si="7"/>
        <v>21796</v>
      </c>
      <c r="M32" s="713">
        <f t="shared" si="3"/>
        <v>31.52809118787247</v>
      </c>
      <c r="N32" s="131"/>
      <c r="O32" s="131"/>
      <c r="P32" s="131"/>
      <c r="Q32" s="131"/>
      <c r="R32" s="131"/>
      <c r="S32" s="131"/>
      <c r="T32" s="131"/>
      <c r="U32" s="131"/>
      <c r="V32" s="131"/>
      <c r="W32" s="133"/>
      <c r="X32" s="133"/>
      <c r="Y32" s="133"/>
      <c r="Z32" s="133"/>
      <c r="AA32" s="133"/>
      <c r="AB32" s="133"/>
      <c r="AC32" s="133"/>
      <c r="AD32" s="133"/>
      <c r="AE32" s="133"/>
      <c r="AF32" s="133"/>
      <c r="AG32" s="133"/>
    </row>
    <row r="33" s="131" customFormat="1" ht="15" customHeight="1"/>
    <row r="34" s="135" customFormat="1" ht="12.75" customHeight="1">
      <c r="A34" s="135" t="s">
        <v>215</v>
      </c>
    </row>
    <row r="35" spans="1:13" s="135" customFormat="1" ht="42" customHeight="1">
      <c r="A35" s="931" t="s">
        <v>447</v>
      </c>
      <c r="B35" s="968"/>
      <c r="C35" s="968"/>
      <c r="D35" s="968"/>
      <c r="E35" s="968"/>
      <c r="F35" s="968"/>
      <c r="G35" s="968"/>
      <c r="H35" s="968"/>
      <c r="I35" s="968"/>
      <c r="J35" s="968"/>
      <c r="K35" s="968"/>
      <c r="L35" s="968"/>
      <c r="M35" s="968"/>
    </row>
    <row r="36" spans="1:13" s="135" customFormat="1" ht="15.75" customHeight="1">
      <c r="A36" s="931" t="s">
        <v>404</v>
      </c>
      <c r="B36" s="968"/>
      <c r="C36" s="968"/>
      <c r="D36" s="968"/>
      <c r="E36" s="968"/>
      <c r="F36" s="968"/>
      <c r="G36" s="968"/>
      <c r="H36" s="968"/>
      <c r="I36" s="968"/>
      <c r="J36" s="968"/>
      <c r="K36" s="968"/>
      <c r="L36" s="968"/>
      <c r="M36" s="968"/>
    </row>
    <row r="37" spans="1:13" s="135" customFormat="1" ht="43.5" customHeight="1">
      <c r="A37" s="931" t="s">
        <v>339</v>
      </c>
      <c r="B37" s="968"/>
      <c r="C37" s="968"/>
      <c r="D37" s="968"/>
      <c r="E37" s="968"/>
      <c r="F37" s="968"/>
      <c r="G37" s="968"/>
      <c r="H37" s="968"/>
      <c r="I37" s="968"/>
      <c r="J37" s="968"/>
      <c r="K37" s="968"/>
      <c r="L37" s="968"/>
      <c r="M37" s="968"/>
    </row>
    <row r="38" spans="1:16" s="135" customFormat="1" ht="105.75" customHeight="1">
      <c r="A38" s="931" t="s">
        <v>509</v>
      </c>
      <c r="B38" s="968"/>
      <c r="C38" s="968"/>
      <c r="D38" s="968"/>
      <c r="E38" s="968"/>
      <c r="F38" s="968"/>
      <c r="G38" s="968"/>
      <c r="H38" s="968"/>
      <c r="I38" s="968"/>
      <c r="J38" s="968"/>
      <c r="K38" s="968"/>
      <c r="L38" s="968"/>
      <c r="M38" s="968"/>
      <c r="P38" s="135" t="s">
        <v>668</v>
      </c>
    </row>
    <row r="39" spans="1:13" s="135" customFormat="1" ht="15.75" customHeight="1">
      <c r="A39" s="931" t="s">
        <v>343</v>
      </c>
      <c r="B39" s="968"/>
      <c r="C39" s="968"/>
      <c r="D39" s="968"/>
      <c r="E39" s="968"/>
      <c r="F39" s="968"/>
      <c r="G39" s="968"/>
      <c r="H39" s="968"/>
      <c r="I39" s="968"/>
      <c r="J39" s="968"/>
      <c r="K39" s="968"/>
      <c r="L39" s="968"/>
      <c r="M39" s="968"/>
    </row>
    <row r="40" spans="1:13" s="135" customFormat="1" ht="29.25" customHeight="1">
      <c r="A40" s="931" t="s">
        <v>508</v>
      </c>
      <c r="B40" s="968"/>
      <c r="C40" s="968"/>
      <c r="D40" s="968"/>
      <c r="E40" s="968"/>
      <c r="F40" s="968"/>
      <c r="G40" s="968"/>
      <c r="H40" s="968"/>
      <c r="I40" s="968"/>
      <c r="J40" s="968"/>
      <c r="K40" s="968"/>
      <c r="L40" s="968"/>
      <c r="M40" s="968"/>
    </row>
    <row r="41" spans="1:13" s="135" customFormat="1" ht="12.75" customHeight="1">
      <c r="A41" s="931" t="s">
        <v>493</v>
      </c>
      <c r="B41" s="968"/>
      <c r="C41" s="968"/>
      <c r="D41" s="968"/>
      <c r="E41" s="968"/>
      <c r="F41" s="968"/>
      <c r="G41" s="968"/>
      <c r="H41" s="968"/>
      <c r="I41" s="968"/>
      <c r="J41" s="968"/>
      <c r="K41" s="968"/>
      <c r="L41" s="968"/>
      <c r="M41" s="968"/>
    </row>
    <row r="42" s="135" customFormat="1" ht="13.5" customHeight="1"/>
    <row r="43" s="131" customFormat="1" ht="15" customHeight="1"/>
    <row r="44" s="131" customFormat="1" ht="15"/>
    <row r="45" s="131" customFormat="1" ht="12.75" customHeight="1"/>
    <row r="46" s="131" customFormat="1" ht="15.75" customHeight="1"/>
    <row r="47" s="131" customFormat="1" ht="24.75" customHeight="1"/>
    <row r="48" s="131" customFormat="1" ht="24" customHeight="1"/>
    <row r="49" s="131" customFormat="1" ht="37.5" customHeight="1"/>
    <row r="50" s="131" customFormat="1" ht="15.75" customHeight="1"/>
    <row r="51" s="131" customFormat="1" ht="15.75" customHeight="1"/>
    <row r="52" s="131" customFormat="1" ht="15" customHeight="1"/>
    <row r="53" s="131" customFormat="1" ht="14.25" customHeight="1"/>
    <row r="54" s="131" customFormat="1" ht="16.5" customHeight="1"/>
    <row r="55" s="131" customFormat="1" ht="18.75" customHeight="1"/>
    <row r="56" spans="1:24" ht="12.75">
      <c r="A56" s="51"/>
      <c r="B56" s="56"/>
      <c r="C56" s="56"/>
      <c r="D56" s="56"/>
      <c r="E56" s="56"/>
      <c r="F56" s="56"/>
      <c r="G56" s="56"/>
      <c r="H56" s="56"/>
      <c r="I56" s="30"/>
      <c r="J56" s="30"/>
      <c r="K56" s="30"/>
      <c r="L56" s="30"/>
      <c r="M56" s="30"/>
      <c r="N56" s="30"/>
      <c r="O56" s="30"/>
      <c r="P56" s="51"/>
      <c r="Q56" s="12"/>
      <c r="R56" s="12"/>
      <c r="S56" s="12"/>
      <c r="T56" s="12"/>
      <c r="U56" s="12"/>
      <c r="V56" s="12"/>
      <c r="W56" s="12"/>
      <c r="X56" s="12"/>
    </row>
    <row r="57" spans="1:24" ht="15.75" customHeight="1">
      <c r="A57" s="1085"/>
      <c r="B57" s="1085"/>
      <c r="C57" s="1085"/>
      <c r="D57" s="1085"/>
      <c r="E57" s="1085"/>
      <c r="F57" s="1085"/>
      <c r="G57" s="1085"/>
      <c r="H57" s="1085"/>
      <c r="I57" s="1085"/>
      <c r="J57" s="1085"/>
      <c r="K57" s="1085"/>
      <c r="L57" s="1085"/>
      <c r="M57" s="1085"/>
      <c r="N57" s="1085"/>
      <c r="O57" s="1085"/>
      <c r="P57" s="1085"/>
      <c r="Q57" s="1085"/>
      <c r="R57" s="1085"/>
      <c r="S57" s="1085"/>
      <c r="T57" s="1085"/>
      <c r="U57" s="1085"/>
      <c r="V57" s="12"/>
      <c r="W57" s="12"/>
      <c r="X57" s="12"/>
    </row>
    <row r="58" spans="1:16" ht="15.75">
      <c r="A58" s="57"/>
      <c r="B58" s="58"/>
      <c r="C58" s="58"/>
      <c r="D58" s="58"/>
      <c r="E58" s="58"/>
      <c r="F58" s="58"/>
      <c r="G58" s="58"/>
      <c r="H58" s="58"/>
      <c r="I58" s="32"/>
      <c r="J58" s="32"/>
      <c r="K58" s="32"/>
      <c r="L58" s="32"/>
      <c r="M58" s="32"/>
      <c r="N58" s="32"/>
      <c r="O58" s="32"/>
      <c r="P58" s="32"/>
    </row>
    <row r="59" spans="1:16" ht="12.75">
      <c r="A59" s="32"/>
      <c r="B59" s="58"/>
      <c r="C59" s="58"/>
      <c r="D59" s="58"/>
      <c r="E59" s="58"/>
      <c r="F59" s="58"/>
      <c r="G59" s="58"/>
      <c r="H59" s="58"/>
      <c r="I59" s="32"/>
      <c r="J59" s="32"/>
      <c r="K59" s="32"/>
      <c r="L59" s="32"/>
      <c r="M59" s="32"/>
      <c r="N59" s="32"/>
      <c r="O59" s="32"/>
      <c r="P59" s="32"/>
    </row>
    <row r="60" spans="1:16" ht="12.75">
      <c r="A60" s="59"/>
      <c r="B60" s="60"/>
      <c r="C60" s="60"/>
      <c r="D60" s="60"/>
      <c r="E60" s="60"/>
      <c r="F60" s="60"/>
      <c r="G60" s="60"/>
      <c r="H60" s="60"/>
      <c r="I60" s="59"/>
      <c r="J60" s="59"/>
      <c r="K60" s="59"/>
      <c r="L60" s="59"/>
      <c r="M60" s="59"/>
      <c r="N60" s="59"/>
      <c r="O60" s="59"/>
      <c r="P60" s="59"/>
    </row>
    <row r="61" spans="1:16" ht="12.75">
      <c r="A61" s="59"/>
      <c r="B61" s="60"/>
      <c r="C61" s="60"/>
      <c r="D61" s="60"/>
      <c r="E61" s="60"/>
      <c r="F61" s="60"/>
      <c r="G61" s="60"/>
      <c r="H61" s="60"/>
      <c r="I61" s="59"/>
      <c r="J61" s="59"/>
      <c r="K61" s="59"/>
      <c r="L61" s="59"/>
      <c r="M61" s="59"/>
      <c r="N61" s="59"/>
      <c r="O61" s="59"/>
      <c r="P61" s="59"/>
    </row>
    <row r="62" spans="1:16" ht="12.75">
      <c r="A62" s="59"/>
      <c r="B62" s="60"/>
      <c r="C62" s="60"/>
      <c r="D62" s="60"/>
      <c r="E62" s="60"/>
      <c r="F62" s="60"/>
      <c r="G62" s="60"/>
      <c r="H62" s="60"/>
      <c r="I62" s="59"/>
      <c r="J62" s="59"/>
      <c r="K62" s="59"/>
      <c r="L62" s="59"/>
      <c r="M62" s="59"/>
      <c r="N62" s="59"/>
      <c r="O62" s="59"/>
      <c r="P62" s="59"/>
    </row>
    <row r="63" spans="1:16" ht="12.75">
      <c r="A63" s="59"/>
      <c r="B63" s="60"/>
      <c r="C63" s="60"/>
      <c r="D63" s="60"/>
      <c r="E63" s="60"/>
      <c r="F63" s="60"/>
      <c r="G63" s="60"/>
      <c r="H63" s="60"/>
      <c r="I63" s="59"/>
      <c r="J63" s="59"/>
      <c r="K63" s="59"/>
      <c r="L63" s="59"/>
      <c r="M63" s="59"/>
      <c r="N63" s="59"/>
      <c r="O63" s="59"/>
      <c r="P63" s="59"/>
    </row>
    <row r="64" spans="1:16" ht="12.75">
      <c r="A64" s="59"/>
      <c r="B64" s="60"/>
      <c r="C64" s="60"/>
      <c r="D64" s="60"/>
      <c r="E64" s="60"/>
      <c r="F64" s="60"/>
      <c r="G64" s="60"/>
      <c r="H64" s="60"/>
      <c r="I64" s="59"/>
      <c r="J64" s="59"/>
      <c r="K64" s="59"/>
      <c r="L64" s="59"/>
      <c r="M64" s="59"/>
      <c r="N64" s="59"/>
      <c r="O64" s="59"/>
      <c r="P64" s="59"/>
    </row>
    <row r="65" spans="1:16" ht="12.75">
      <c r="A65" s="59"/>
      <c r="B65" s="60"/>
      <c r="C65" s="60"/>
      <c r="D65" s="60"/>
      <c r="E65" s="60"/>
      <c r="F65" s="60"/>
      <c r="G65" s="60"/>
      <c r="H65" s="60"/>
      <c r="I65" s="59"/>
      <c r="J65" s="59"/>
      <c r="K65" s="59"/>
      <c r="L65" s="59"/>
      <c r="M65" s="59"/>
      <c r="N65" s="59"/>
      <c r="O65" s="59"/>
      <c r="P65" s="59"/>
    </row>
    <row r="66" spans="1:16" ht="12.75">
      <c r="A66" s="59"/>
      <c r="B66" s="60"/>
      <c r="C66" s="60"/>
      <c r="D66" s="60"/>
      <c r="E66" s="60"/>
      <c r="F66" s="60"/>
      <c r="G66" s="60"/>
      <c r="H66" s="60"/>
      <c r="I66" s="59"/>
      <c r="J66" s="59"/>
      <c r="K66" s="59"/>
      <c r="L66" s="59"/>
      <c r="M66" s="59"/>
      <c r="N66" s="59"/>
      <c r="O66" s="59"/>
      <c r="P66" s="59"/>
    </row>
    <row r="67" spans="1:16" ht="12.75">
      <c r="A67" s="59"/>
      <c r="B67" s="60"/>
      <c r="C67" s="60"/>
      <c r="D67" s="60"/>
      <c r="E67" s="60"/>
      <c r="F67" s="60"/>
      <c r="G67" s="60"/>
      <c r="H67" s="60"/>
      <c r="I67" s="59"/>
      <c r="J67" s="59"/>
      <c r="K67" s="59"/>
      <c r="L67" s="59"/>
      <c r="M67" s="59"/>
      <c r="N67" s="59"/>
      <c r="O67" s="59"/>
      <c r="P67" s="59"/>
    </row>
    <row r="68" spans="1:16" ht="12.75">
      <c r="A68" s="59"/>
      <c r="B68" s="60"/>
      <c r="C68" s="60"/>
      <c r="D68" s="60"/>
      <c r="E68" s="60"/>
      <c r="F68" s="60"/>
      <c r="G68" s="60"/>
      <c r="H68" s="60"/>
      <c r="I68" s="59"/>
      <c r="J68" s="59"/>
      <c r="K68" s="59"/>
      <c r="L68" s="59"/>
      <c r="M68" s="59"/>
      <c r="N68" s="59"/>
      <c r="O68" s="59"/>
      <c r="P68" s="59"/>
    </row>
  </sheetData>
  <sheetProtection/>
  <mergeCells count="44">
    <mergeCell ref="H18:J18"/>
    <mergeCell ref="I7:J7"/>
    <mergeCell ref="B32:D32"/>
    <mergeCell ref="B30:D30"/>
    <mergeCell ref="K18:M18"/>
    <mergeCell ref="B31:D31"/>
    <mergeCell ref="B21:B29"/>
    <mergeCell ref="A36:M36"/>
    <mergeCell ref="A39:M39"/>
    <mergeCell ref="A40:M40"/>
    <mergeCell ref="A35:M35"/>
    <mergeCell ref="C29:D29"/>
    <mergeCell ref="C28:D28"/>
    <mergeCell ref="A37:M37"/>
    <mergeCell ref="O7:P7"/>
    <mergeCell ref="B14:D14"/>
    <mergeCell ref="A57:U57"/>
    <mergeCell ref="K7:L7"/>
    <mergeCell ref="A38:M38"/>
    <mergeCell ref="B9:B11"/>
    <mergeCell ref="M7:N7"/>
    <mergeCell ref="B13:D13"/>
    <mergeCell ref="Q7:R7"/>
    <mergeCell ref="E7:F7"/>
    <mergeCell ref="E5:Z5"/>
    <mergeCell ref="B5:D8"/>
    <mergeCell ref="I6:L6"/>
    <mergeCell ref="A5:A8"/>
    <mergeCell ref="B18:D20"/>
    <mergeCell ref="A18:A20"/>
    <mergeCell ref="U6:V7"/>
    <mergeCell ref="C9:D9"/>
    <mergeCell ref="E6:H6"/>
    <mergeCell ref="E18:G18"/>
    <mergeCell ref="A41:M41"/>
    <mergeCell ref="C11:D11"/>
    <mergeCell ref="Y6:Z7"/>
    <mergeCell ref="C21:C27"/>
    <mergeCell ref="C10:D10"/>
    <mergeCell ref="G7:H7"/>
    <mergeCell ref="B12:D12"/>
    <mergeCell ref="W6:X7"/>
    <mergeCell ref="M6:R6"/>
    <mergeCell ref="S6:T7"/>
  </mergeCells>
  <printOptions horizontalCentered="1"/>
  <pageMargins left="0.2362204724409449" right="0.2755905511811024" top="0.984251968503937" bottom="0.984251968503937" header="0.5118110236220472" footer="0.5118110236220472"/>
  <pageSetup cellComments="asDisplayed" fitToHeight="1" fitToWidth="1" horizontalDpi="600" verticalDpi="600" orientation="landscape" paperSize="9" scale="57" r:id="rId3"/>
  <ignoredErrors>
    <ignoredError sqref="L21 L22:L25 L28 L30:L31 K21:K25 L29 K29:K31 K28 E14:Z14 E32 F32 K32:L32 H32:I32" unlockedFormula="1"/>
  </ignoredErrors>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7"/>
  <sheetViews>
    <sheetView zoomScalePageLayoutView="0" workbookViewId="0" topLeftCell="A1">
      <selection activeCell="B2" sqref="B2"/>
    </sheetView>
  </sheetViews>
  <sheetFormatPr defaultColWidth="9.140625" defaultRowHeight="15"/>
  <cols>
    <col min="1" max="1" width="3.421875" style="16" customWidth="1"/>
    <col min="2" max="2" width="9.00390625" style="16" customWidth="1"/>
    <col min="3" max="3" width="48.00390625" style="16" customWidth="1"/>
    <col min="4" max="4" width="12.00390625" style="16" customWidth="1"/>
    <col min="5" max="6" width="9.140625" style="16" customWidth="1"/>
    <col min="7" max="8" width="10.140625" style="16" customWidth="1"/>
    <col min="9" max="9" width="10.57421875" style="16" customWidth="1"/>
    <col min="10" max="10" width="1.421875" style="16" customWidth="1"/>
    <col min="11" max="16384" width="9.140625" style="16" customWidth="1"/>
  </cols>
  <sheetData>
    <row r="1" spans="1:10" ht="15.75">
      <c r="A1" s="48" t="s">
        <v>473</v>
      </c>
      <c r="B1" s="47"/>
      <c r="C1" s="47"/>
      <c r="D1" s="12"/>
      <c r="E1" s="12"/>
      <c r="F1" s="12"/>
      <c r="G1" s="140"/>
      <c r="H1" s="140"/>
      <c r="I1" s="12"/>
      <c r="J1" s="12"/>
    </row>
    <row r="2" spans="1:10" s="29" customFormat="1" ht="13.5" thickBot="1">
      <c r="A2" s="28"/>
      <c r="B2" s="28"/>
      <c r="C2" s="28" t="s">
        <v>659</v>
      </c>
      <c r="D2" s="28"/>
      <c r="E2" s="28"/>
      <c r="F2" s="28"/>
      <c r="H2" s="28"/>
      <c r="I2" s="13" t="s">
        <v>95</v>
      </c>
      <c r="J2" s="28"/>
    </row>
    <row r="3" spans="1:10" s="29" customFormat="1" ht="17.25" customHeight="1">
      <c r="A3" s="1118" t="s">
        <v>71</v>
      </c>
      <c r="B3" s="1121" t="s">
        <v>252</v>
      </c>
      <c r="C3" s="1122"/>
      <c r="D3" s="1103" t="s">
        <v>259</v>
      </c>
      <c r="E3" s="1104"/>
      <c r="F3" s="1104"/>
      <c r="G3" s="1105"/>
      <c r="H3" s="1116" t="s">
        <v>245</v>
      </c>
      <c r="I3" s="1117"/>
      <c r="J3" s="28"/>
    </row>
    <row r="4" spans="1:12" s="29" customFormat="1" ht="15" customHeight="1">
      <c r="A4" s="1119"/>
      <c r="B4" s="1123"/>
      <c r="C4" s="1124"/>
      <c r="D4" s="1039" t="s">
        <v>242</v>
      </c>
      <c r="E4" s="1039" t="s">
        <v>243</v>
      </c>
      <c r="F4" s="1127" t="s">
        <v>244</v>
      </c>
      <c r="G4" s="1114" t="s">
        <v>194</v>
      </c>
      <c r="H4" s="1108" t="s">
        <v>246</v>
      </c>
      <c r="I4" s="1112" t="s">
        <v>247</v>
      </c>
      <c r="J4" s="28"/>
      <c r="L4" s="138"/>
    </row>
    <row r="5" spans="1:10" ht="14.25" customHeight="1">
      <c r="A5" s="1119"/>
      <c r="B5" s="1123"/>
      <c r="C5" s="1124"/>
      <c r="D5" s="1040"/>
      <c r="E5" s="1040"/>
      <c r="F5" s="1128"/>
      <c r="G5" s="1115"/>
      <c r="H5" s="1109"/>
      <c r="I5" s="1113"/>
      <c r="J5" s="12"/>
    </row>
    <row r="6" spans="1:10" s="228" customFormat="1" ht="10.5" customHeight="1" thickBot="1">
      <c r="A6" s="1120"/>
      <c r="B6" s="1125"/>
      <c r="C6" s="1126"/>
      <c r="D6" s="224" t="s">
        <v>146</v>
      </c>
      <c r="E6" s="224" t="s">
        <v>147</v>
      </c>
      <c r="F6" s="225" t="s">
        <v>148</v>
      </c>
      <c r="G6" s="226" t="s">
        <v>387</v>
      </c>
      <c r="H6" s="229" t="s">
        <v>150</v>
      </c>
      <c r="I6" s="457" t="s">
        <v>151</v>
      </c>
      <c r="J6" s="227"/>
    </row>
    <row r="7" spans="1:10" ht="12.75">
      <c r="A7" s="214">
        <v>1</v>
      </c>
      <c r="B7" s="526" t="s">
        <v>238</v>
      </c>
      <c r="C7" s="527"/>
      <c r="D7" s="460">
        <f aca="true" t="shared" si="0" ref="D7:I7">SUM(D8+D9+D11+D12+D13+D15+D19+D23+D24)</f>
        <v>3428</v>
      </c>
      <c r="E7" s="461">
        <f t="shared" si="0"/>
        <v>636</v>
      </c>
      <c r="F7" s="461">
        <f t="shared" si="0"/>
        <v>2</v>
      </c>
      <c r="G7" s="462">
        <f t="shared" si="0"/>
        <v>4066</v>
      </c>
      <c r="H7" s="461">
        <f t="shared" si="0"/>
        <v>0</v>
      </c>
      <c r="I7" s="463">
        <f t="shared" si="0"/>
        <v>0</v>
      </c>
      <c r="J7" s="464"/>
    </row>
    <row r="8" spans="1:13" ht="12.75" customHeight="1">
      <c r="A8" s="215">
        <v>2</v>
      </c>
      <c r="B8" s="1106" t="s">
        <v>156</v>
      </c>
      <c r="C8" s="1107"/>
      <c r="D8" s="679"/>
      <c r="E8" s="680">
        <v>98</v>
      </c>
      <c r="F8" s="680"/>
      <c r="G8" s="681">
        <f aca="true" t="shared" si="1" ref="G8:G23">SUM(D8:F8)</f>
        <v>98</v>
      </c>
      <c r="H8" s="680"/>
      <c r="I8" s="682"/>
      <c r="J8" s="465"/>
      <c r="K8" s="31"/>
      <c r="L8" s="31"/>
      <c r="M8" s="31"/>
    </row>
    <row r="9" spans="1:10" ht="24" customHeight="1">
      <c r="A9" s="215">
        <v>3</v>
      </c>
      <c r="B9" s="1106" t="s">
        <v>157</v>
      </c>
      <c r="C9" s="1107"/>
      <c r="D9" s="679">
        <v>1628</v>
      </c>
      <c r="E9" s="680"/>
      <c r="F9" s="680"/>
      <c r="G9" s="681">
        <f t="shared" si="1"/>
        <v>1628</v>
      </c>
      <c r="H9" s="680"/>
      <c r="I9" s="682"/>
      <c r="J9" s="464"/>
    </row>
    <row r="10" spans="1:10" ht="24" customHeight="1">
      <c r="A10" s="215">
        <v>4</v>
      </c>
      <c r="B10" s="1106" t="s">
        <v>239</v>
      </c>
      <c r="C10" s="1107"/>
      <c r="D10" s="679">
        <v>258</v>
      </c>
      <c r="E10" s="680"/>
      <c r="F10" s="680"/>
      <c r="G10" s="681">
        <f t="shared" si="1"/>
        <v>258</v>
      </c>
      <c r="H10" s="680"/>
      <c r="I10" s="682"/>
      <c r="J10" s="464"/>
    </row>
    <row r="11" spans="1:10" ht="12.75">
      <c r="A11" s="215">
        <v>5</v>
      </c>
      <c r="B11" s="1106" t="s">
        <v>241</v>
      </c>
      <c r="C11" s="1107"/>
      <c r="D11" s="679"/>
      <c r="E11" s="680"/>
      <c r="F11" s="680"/>
      <c r="G11" s="681">
        <f t="shared" si="1"/>
        <v>0</v>
      </c>
      <c r="H11" s="680"/>
      <c r="I11" s="682"/>
      <c r="J11" s="464"/>
    </row>
    <row r="12" spans="1:10" ht="12.75">
      <c r="A12" s="215">
        <v>6</v>
      </c>
      <c r="B12" s="1106" t="s">
        <v>158</v>
      </c>
      <c r="C12" s="1107"/>
      <c r="D12" s="679"/>
      <c r="E12" s="680"/>
      <c r="F12" s="680"/>
      <c r="G12" s="681">
        <f t="shared" si="1"/>
        <v>0</v>
      </c>
      <c r="H12" s="680"/>
      <c r="I12" s="682"/>
      <c r="J12" s="464"/>
    </row>
    <row r="13" spans="1:10" ht="12.75">
      <c r="A13" s="216">
        <v>7</v>
      </c>
      <c r="B13" s="1110" t="s">
        <v>240</v>
      </c>
      <c r="C13" s="1111"/>
      <c r="D13" s="683"/>
      <c r="E13" s="684">
        <v>538</v>
      </c>
      <c r="F13" s="684">
        <v>2</v>
      </c>
      <c r="G13" s="685">
        <f t="shared" si="1"/>
        <v>540</v>
      </c>
      <c r="H13" s="684"/>
      <c r="I13" s="686"/>
      <c r="J13" s="464"/>
    </row>
    <row r="14" spans="1:10" ht="12.75">
      <c r="A14" s="144">
        <v>8</v>
      </c>
      <c r="B14" s="528" t="s">
        <v>97</v>
      </c>
      <c r="C14" s="529" t="s">
        <v>159</v>
      </c>
      <c r="D14" s="687"/>
      <c r="E14" s="628"/>
      <c r="F14" s="628"/>
      <c r="G14" s="688">
        <f t="shared" si="1"/>
        <v>0</v>
      </c>
      <c r="H14" s="628"/>
      <c r="I14" s="646"/>
      <c r="J14" s="464"/>
    </row>
    <row r="15" spans="1:10" ht="12.75">
      <c r="A15" s="217">
        <v>9</v>
      </c>
      <c r="B15" s="1101" t="s">
        <v>160</v>
      </c>
      <c r="C15" s="1102"/>
      <c r="D15" s="689"/>
      <c r="E15" s="690"/>
      <c r="F15" s="690"/>
      <c r="G15" s="691">
        <f t="shared" si="1"/>
        <v>0</v>
      </c>
      <c r="H15" s="690"/>
      <c r="I15" s="692"/>
      <c r="J15" s="466"/>
    </row>
    <row r="16" spans="1:10" ht="12.75">
      <c r="A16" s="212">
        <v>10</v>
      </c>
      <c r="B16" s="530" t="s">
        <v>97</v>
      </c>
      <c r="C16" s="531" t="s">
        <v>161</v>
      </c>
      <c r="D16" s="693"/>
      <c r="E16" s="694"/>
      <c r="F16" s="694"/>
      <c r="G16" s="695">
        <f t="shared" si="1"/>
        <v>0</v>
      </c>
      <c r="H16" s="694"/>
      <c r="I16" s="696"/>
      <c r="J16" s="466"/>
    </row>
    <row r="17" spans="1:10" ht="12.75">
      <c r="A17" s="212">
        <v>11</v>
      </c>
      <c r="B17" s="532"/>
      <c r="C17" s="531" t="s">
        <v>162</v>
      </c>
      <c r="D17" s="693">
        <v>7</v>
      </c>
      <c r="E17" s="694"/>
      <c r="F17" s="694"/>
      <c r="G17" s="695">
        <f t="shared" si="1"/>
        <v>7</v>
      </c>
      <c r="H17" s="694"/>
      <c r="I17" s="696"/>
      <c r="J17" s="466"/>
    </row>
    <row r="18" spans="1:10" ht="12.75">
      <c r="A18" s="144">
        <v>12</v>
      </c>
      <c r="B18" s="533"/>
      <c r="C18" s="534" t="s">
        <v>237</v>
      </c>
      <c r="D18" s="687"/>
      <c r="E18" s="628"/>
      <c r="F18" s="628"/>
      <c r="G18" s="688">
        <f t="shared" si="1"/>
        <v>0</v>
      </c>
      <c r="H18" s="628"/>
      <c r="I18" s="646"/>
      <c r="J18" s="466"/>
    </row>
    <row r="19" spans="1:10" ht="12.75" customHeight="1">
      <c r="A19" s="217">
        <v>13</v>
      </c>
      <c r="B19" s="1101" t="s">
        <v>163</v>
      </c>
      <c r="C19" s="1102"/>
      <c r="D19" s="689"/>
      <c r="E19" s="690"/>
      <c r="F19" s="690"/>
      <c r="G19" s="685">
        <f t="shared" si="1"/>
        <v>0</v>
      </c>
      <c r="H19" s="690"/>
      <c r="I19" s="692"/>
      <c r="J19" s="466"/>
    </row>
    <row r="20" spans="1:10" ht="12.75">
      <c r="A20" s="212">
        <v>14</v>
      </c>
      <c r="B20" s="530" t="s">
        <v>97</v>
      </c>
      <c r="C20" s="531" t="s">
        <v>164</v>
      </c>
      <c r="D20" s="693"/>
      <c r="E20" s="694"/>
      <c r="F20" s="694"/>
      <c r="G20" s="695">
        <f t="shared" si="1"/>
        <v>0</v>
      </c>
      <c r="H20" s="694"/>
      <c r="I20" s="696"/>
      <c r="J20" s="466"/>
    </row>
    <row r="21" spans="1:10" ht="12.75">
      <c r="A21" s="212">
        <v>15</v>
      </c>
      <c r="B21" s="532"/>
      <c r="C21" s="531" t="s">
        <v>162</v>
      </c>
      <c r="D21" s="693"/>
      <c r="E21" s="694"/>
      <c r="F21" s="694"/>
      <c r="G21" s="695">
        <f t="shared" si="1"/>
        <v>0</v>
      </c>
      <c r="H21" s="694"/>
      <c r="I21" s="696"/>
      <c r="J21" s="466"/>
    </row>
    <row r="22" spans="1:10" ht="12.75">
      <c r="A22" s="144">
        <v>16</v>
      </c>
      <c r="B22" s="533"/>
      <c r="C22" s="534" t="s">
        <v>237</v>
      </c>
      <c r="D22" s="687"/>
      <c r="E22" s="628"/>
      <c r="F22" s="628"/>
      <c r="G22" s="688">
        <f t="shared" si="1"/>
        <v>0</v>
      </c>
      <c r="H22" s="628"/>
      <c r="I22" s="646"/>
      <c r="J22" s="466"/>
    </row>
    <row r="23" spans="1:10" ht="12.75">
      <c r="A23" s="215">
        <v>17</v>
      </c>
      <c r="B23" s="1106" t="s">
        <v>165</v>
      </c>
      <c r="C23" s="1107"/>
      <c r="D23" s="679">
        <v>1800</v>
      </c>
      <c r="E23" s="680"/>
      <c r="F23" s="680"/>
      <c r="G23" s="681">
        <f t="shared" si="1"/>
        <v>1800</v>
      </c>
      <c r="H23" s="680"/>
      <c r="I23" s="682"/>
      <c r="J23" s="464"/>
    </row>
    <row r="24" spans="1:10" ht="12.75">
      <c r="A24" s="216">
        <v>18</v>
      </c>
      <c r="B24" s="1110" t="s">
        <v>248</v>
      </c>
      <c r="C24" s="1111"/>
      <c r="D24" s="683"/>
      <c r="E24" s="684"/>
      <c r="F24" s="684"/>
      <c r="G24" s="691">
        <f>SUM(G25:G25)</f>
        <v>0</v>
      </c>
      <c r="H24" s="684"/>
      <c r="I24" s="686"/>
      <c r="J24" s="464"/>
    </row>
    <row r="25" spans="1:10" ht="13.5" thickBot="1">
      <c r="A25" s="213">
        <v>19</v>
      </c>
      <c r="B25" s="535" t="s">
        <v>97</v>
      </c>
      <c r="C25" s="536" t="s">
        <v>237</v>
      </c>
      <c r="D25" s="697"/>
      <c r="E25" s="698"/>
      <c r="F25" s="698"/>
      <c r="G25" s="699">
        <f>SUM(D25:F25)</f>
        <v>0</v>
      </c>
      <c r="H25" s="698"/>
      <c r="I25" s="700"/>
      <c r="J25" s="464"/>
    </row>
    <row r="26" spans="1:10" ht="12.75">
      <c r="A26" s="12"/>
      <c r="B26" s="12"/>
      <c r="C26" s="12"/>
      <c r="D26" s="12"/>
      <c r="E26" s="12"/>
      <c r="F26" s="12"/>
      <c r="G26" s="12"/>
      <c r="H26" s="12"/>
      <c r="I26" s="12"/>
      <c r="J26" s="12"/>
    </row>
    <row r="27" spans="1:10" ht="12.75">
      <c r="A27" s="12" t="s">
        <v>215</v>
      </c>
      <c r="B27" s="12"/>
      <c r="C27" s="12"/>
      <c r="D27" s="12"/>
      <c r="E27" s="12"/>
      <c r="F27" s="12"/>
      <c r="G27" s="12"/>
      <c r="H27" s="12"/>
      <c r="I27" s="12"/>
      <c r="J27" s="12"/>
    </row>
    <row r="28" spans="1:10" ht="12.75">
      <c r="A28" s="17" t="s">
        <v>494</v>
      </c>
      <c r="B28" s="26"/>
      <c r="C28" s="26"/>
      <c r="D28" s="12"/>
      <c r="E28" s="12"/>
      <c r="F28" s="12"/>
      <c r="G28" s="12"/>
      <c r="H28" s="12"/>
      <c r="I28" s="12"/>
      <c r="J28" s="12"/>
    </row>
    <row r="29" spans="1:10" ht="12.75">
      <c r="A29" s="17" t="s">
        <v>495</v>
      </c>
      <c r="B29" s="26"/>
      <c r="C29" s="26"/>
      <c r="D29" s="12"/>
      <c r="E29" s="12"/>
      <c r="F29" s="12"/>
      <c r="G29" s="12"/>
      <c r="H29" s="12"/>
      <c r="I29" s="12"/>
      <c r="J29" s="12"/>
    </row>
    <row r="30" spans="1:10" ht="15" customHeight="1">
      <c r="A30" s="1028"/>
      <c r="B30" s="1028"/>
      <c r="C30" s="1028"/>
      <c r="D30" s="1028"/>
      <c r="E30" s="1028"/>
      <c r="F30" s="1028"/>
      <c r="G30" s="1028"/>
      <c r="H30" s="1028"/>
      <c r="I30" s="1028"/>
      <c r="J30" s="222"/>
    </row>
    <row r="31" spans="1:10" ht="15">
      <c r="A31" s="12" t="s">
        <v>664</v>
      </c>
      <c r="B31"/>
      <c r="C31"/>
      <c r="D31"/>
      <c r="E31" s="12"/>
      <c r="F31" s="12"/>
      <c r="G31" s="12"/>
      <c r="H31" s="12"/>
      <c r="I31" s="12"/>
      <c r="J31" s="12"/>
    </row>
    <row r="32" spans="1:10" ht="15.75" customHeight="1">
      <c r="A32" s="12"/>
      <c r="B32"/>
      <c r="C32"/>
      <c r="D32"/>
      <c r="E32" s="12"/>
      <c r="F32" s="12"/>
      <c r="G32" s="12"/>
      <c r="H32" s="12"/>
      <c r="I32" s="12"/>
      <c r="J32" s="12"/>
    </row>
    <row r="33" spans="2:4" ht="15">
      <c r="B33"/>
      <c r="C33"/>
      <c r="D33"/>
    </row>
    <row r="34" spans="2:4" ht="15">
      <c r="B34"/>
      <c r="C34"/>
      <c r="D34"/>
    </row>
    <row r="35" spans="2:4" ht="15">
      <c r="B35"/>
      <c r="C35"/>
      <c r="D35"/>
    </row>
    <row r="36" spans="2:4" ht="15">
      <c r="B36"/>
      <c r="C36"/>
      <c r="D36"/>
    </row>
    <row r="37" spans="2:4" ht="15">
      <c r="B37"/>
      <c r="C37"/>
      <c r="D37"/>
    </row>
    <row r="38" spans="2:4" ht="15">
      <c r="B38"/>
      <c r="C38"/>
      <c r="D38"/>
    </row>
    <row r="39" spans="2:4" ht="15">
      <c r="B39"/>
      <c r="C39"/>
      <c r="D39"/>
    </row>
    <row r="40" spans="2:4" ht="15">
      <c r="B40"/>
      <c r="C40"/>
      <c r="D40"/>
    </row>
    <row r="41" spans="2:4" ht="15">
      <c r="B41"/>
      <c r="C41"/>
      <c r="D41"/>
    </row>
    <row r="42" spans="2:4" ht="15">
      <c r="B42"/>
      <c r="C42"/>
      <c r="D42"/>
    </row>
    <row r="43" spans="2:4" ht="15">
      <c r="B43"/>
      <c r="C43"/>
      <c r="D43"/>
    </row>
    <row r="44" spans="2:4" ht="15">
      <c r="B44"/>
      <c r="C44"/>
      <c r="D44"/>
    </row>
    <row r="45" spans="2:4" ht="15">
      <c r="B45"/>
      <c r="C45"/>
      <c r="D45"/>
    </row>
    <row r="46" spans="2:4" ht="15">
      <c r="B46"/>
      <c r="C46"/>
      <c r="D46"/>
    </row>
    <row r="47" spans="2:4" ht="15">
      <c r="B47"/>
      <c r="C47"/>
      <c r="D47"/>
    </row>
  </sheetData>
  <sheetProtection insertColumns="0" insertRows="0" deleteColumns="0" deleteRows="0"/>
  <mergeCells count="21">
    <mergeCell ref="F4:F5"/>
    <mergeCell ref="I4:I5"/>
    <mergeCell ref="B24:C24"/>
    <mergeCell ref="G4:G5"/>
    <mergeCell ref="E4:E5"/>
    <mergeCell ref="H3:I3"/>
    <mergeCell ref="A3:A6"/>
    <mergeCell ref="B3:C6"/>
    <mergeCell ref="D4:D5"/>
    <mergeCell ref="B10:C10"/>
    <mergeCell ref="B12:C12"/>
    <mergeCell ref="B15:C15"/>
    <mergeCell ref="A30:I30"/>
    <mergeCell ref="D3:G3"/>
    <mergeCell ref="B23:C23"/>
    <mergeCell ref="B8:C8"/>
    <mergeCell ref="B9:C9"/>
    <mergeCell ref="B19:C19"/>
    <mergeCell ref="H4:H5"/>
    <mergeCell ref="B13:C13"/>
    <mergeCell ref="B11:C11"/>
  </mergeCells>
  <printOptions horizontalCentered="1"/>
  <pageMargins left="0.3937007874015748" right="0.3937007874015748" top="0.5905511811023623" bottom="0.3937007874015748" header="0.2362204724409449" footer="0.5118110236220472"/>
  <pageSetup fitToHeight="1" fitToWidth="1" horizontalDpi="600" verticalDpi="600" orientation="landscape" paperSize="9" scale="86" r:id="rId2"/>
  <ignoredErrors>
    <ignoredError sqref="C18 C22 C25" numberStoredAsText="1"/>
    <ignoredError sqref="G24" formula="1"/>
  </ignoredErrors>
  <drawing r:id="rId1"/>
</worksheet>
</file>

<file path=xl/worksheets/sheet12.xml><?xml version="1.0" encoding="utf-8"?>
<worksheet xmlns="http://schemas.openxmlformats.org/spreadsheetml/2006/main" xmlns:r="http://schemas.openxmlformats.org/officeDocument/2006/relationships">
  <sheetPr>
    <pageSetUpPr fitToPage="1"/>
  </sheetPr>
  <dimension ref="A1:N41"/>
  <sheetViews>
    <sheetView workbookViewId="0" topLeftCell="A1">
      <selection activeCell="A41" sqref="A41:M41"/>
    </sheetView>
  </sheetViews>
  <sheetFormatPr defaultColWidth="9.140625" defaultRowHeight="15"/>
  <cols>
    <col min="1" max="1" width="3.421875" style="18" customWidth="1"/>
    <col min="2" max="2" width="15.421875" style="18" customWidth="1"/>
    <col min="3" max="4" width="10.7109375" style="18" customWidth="1"/>
    <col min="5" max="5" width="11.421875" style="18" customWidth="1"/>
    <col min="6" max="6" width="12.140625" style="18" customWidth="1"/>
    <col min="7" max="14" width="10.7109375" style="18" customWidth="1"/>
    <col min="15" max="15" width="11.8515625" style="18" customWidth="1"/>
    <col min="16" max="16384" width="9.140625" style="18" customWidth="1"/>
  </cols>
  <sheetData>
    <row r="1" spans="1:12" ht="18" customHeight="1">
      <c r="A1" s="22" t="s">
        <v>346</v>
      </c>
      <c r="B1" s="17"/>
      <c r="C1" s="17"/>
      <c r="D1" s="17"/>
      <c r="E1" s="17"/>
      <c r="F1" s="17"/>
      <c r="G1" s="17"/>
      <c r="H1" s="17"/>
      <c r="I1" s="17"/>
      <c r="J1" s="17"/>
      <c r="K1" s="17"/>
      <c r="L1" s="17"/>
    </row>
    <row r="2" spans="1:12" ht="18" customHeight="1">
      <c r="A2" s="22"/>
      <c r="B2" s="17"/>
      <c r="C2" s="17"/>
      <c r="D2" s="17"/>
      <c r="E2" s="17"/>
      <c r="F2" s="17"/>
      <c r="G2" s="17"/>
      <c r="H2" s="17"/>
      <c r="I2" s="17"/>
      <c r="J2" s="17"/>
      <c r="K2" s="17"/>
      <c r="L2" s="17"/>
    </row>
    <row r="3" spans="1:12" ht="18" customHeight="1">
      <c r="A3" s="132" t="s">
        <v>347</v>
      </c>
      <c r="B3" s="17"/>
      <c r="C3" s="17"/>
      <c r="D3" s="17"/>
      <c r="E3" s="17"/>
      <c r="F3" s="17"/>
      <c r="G3" s="17"/>
      <c r="H3" s="17"/>
      <c r="I3" s="17"/>
      <c r="J3" s="17"/>
      <c r="K3" s="17"/>
      <c r="L3" s="17"/>
    </row>
    <row r="4" spans="1:14" ht="12.75" customHeight="1" thickBot="1">
      <c r="A4" s="17"/>
      <c r="B4" s="17"/>
      <c r="C4" s="17"/>
      <c r="D4" s="17"/>
      <c r="E4" s="17"/>
      <c r="F4" s="17"/>
      <c r="G4" s="17"/>
      <c r="H4" s="17"/>
      <c r="I4" s="17"/>
      <c r="J4" s="17"/>
      <c r="K4" s="23"/>
      <c r="L4" s="17"/>
      <c r="N4" s="23" t="s">
        <v>166</v>
      </c>
    </row>
    <row r="5" spans="1:14" ht="16.5" customHeight="1">
      <c r="A5" s="1153" t="s">
        <v>71</v>
      </c>
      <c r="B5" s="1142" t="s">
        <v>643</v>
      </c>
      <c r="C5" s="1133" t="s">
        <v>66</v>
      </c>
      <c r="D5" s="1134"/>
      <c r="E5" s="1145" t="s">
        <v>167</v>
      </c>
      <c r="F5" s="1146"/>
      <c r="G5" s="1146"/>
      <c r="H5" s="1146"/>
      <c r="I5" s="1146"/>
      <c r="J5" s="1146"/>
      <c r="K5" s="1146"/>
      <c r="L5" s="1147"/>
      <c r="M5" s="1133" t="s">
        <v>224</v>
      </c>
      <c r="N5" s="1134"/>
    </row>
    <row r="6" spans="1:14" ht="17.25" customHeight="1">
      <c r="A6" s="1154"/>
      <c r="B6" s="1143"/>
      <c r="C6" s="1151" t="s">
        <v>168</v>
      </c>
      <c r="D6" s="1140" t="s">
        <v>169</v>
      </c>
      <c r="E6" s="1148" t="s">
        <v>168</v>
      </c>
      <c r="F6" s="1149"/>
      <c r="G6" s="1149"/>
      <c r="H6" s="1149"/>
      <c r="I6" s="1150"/>
      <c r="J6" s="1156" t="s">
        <v>169</v>
      </c>
      <c r="K6" s="1156"/>
      <c r="L6" s="1157"/>
      <c r="M6" s="1151" t="s">
        <v>168</v>
      </c>
      <c r="N6" s="1140" t="s">
        <v>169</v>
      </c>
    </row>
    <row r="7" spans="1:14" ht="30.75" customHeight="1">
      <c r="A7" s="1154"/>
      <c r="B7" s="1144"/>
      <c r="C7" s="1152"/>
      <c r="D7" s="1141"/>
      <c r="E7" s="277" t="s">
        <v>170</v>
      </c>
      <c r="F7" s="278" t="s">
        <v>388</v>
      </c>
      <c r="G7" s="279" t="s">
        <v>389</v>
      </c>
      <c r="H7" s="278" t="s">
        <v>173</v>
      </c>
      <c r="I7" s="278" t="s">
        <v>107</v>
      </c>
      <c r="J7" s="278" t="s">
        <v>171</v>
      </c>
      <c r="K7" s="278" t="s">
        <v>74</v>
      </c>
      <c r="L7" s="280" t="s">
        <v>107</v>
      </c>
      <c r="M7" s="1152"/>
      <c r="N7" s="1141"/>
    </row>
    <row r="8" spans="1:14" s="19" customFormat="1" ht="13.5" customHeight="1" thickBot="1">
      <c r="A8" s="1155"/>
      <c r="B8" s="272" t="s">
        <v>146</v>
      </c>
      <c r="C8" s="273" t="s">
        <v>147</v>
      </c>
      <c r="D8" s="272" t="s">
        <v>148</v>
      </c>
      <c r="E8" s="273" t="s">
        <v>149</v>
      </c>
      <c r="F8" s="274" t="s">
        <v>150</v>
      </c>
      <c r="G8" s="275" t="s">
        <v>151</v>
      </c>
      <c r="H8" s="275" t="s">
        <v>152</v>
      </c>
      <c r="I8" s="274" t="s">
        <v>153</v>
      </c>
      <c r="J8" s="274" t="s">
        <v>154</v>
      </c>
      <c r="K8" s="274" t="s">
        <v>155</v>
      </c>
      <c r="L8" s="276" t="s">
        <v>187</v>
      </c>
      <c r="M8" s="273" t="s">
        <v>225</v>
      </c>
      <c r="N8" s="272" t="s">
        <v>226</v>
      </c>
    </row>
    <row r="9" spans="1:14" ht="13.5" customHeight="1">
      <c r="A9" s="270">
        <v>1</v>
      </c>
      <c r="B9" s="265"/>
      <c r="C9" s="165"/>
      <c r="D9" s="166"/>
      <c r="E9" s="167"/>
      <c r="F9" s="168"/>
      <c r="G9" s="169"/>
      <c r="H9" s="169"/>
      <c r="I9" s="168">
        <f>+E9+F9+G9+H9</f>
        <v>0</v>
      </c>
      <c r="J9" s="168"/>
      <c r="K9" s="168"/>
      <c r="L9" s="170">
        <f>J9+K9</f>
        <v>0</v>
      </c>
      <c r="M9" s="165">
        <f>I9-C9</f>
        <v>0</v>
      </c>
      <c r="N9" s="166">
        <f>L9-D9</f>
        <v>0</v>
      </c>
    </row>
    <row r="10" spans="1:14" ht="13.5" customHeight="1">
      <c r="A10" s="269">
        <f>A9+1</f>
        <v>2</v>
      </c>
      <c r="B10" s="266"/>
      <c r="C10" s="171"/>
      <c r="D10" s="172"/>
      <c r="E10" s="173"/>
      <c r="F10" s="174"/>
      <c r="G10" s="175"/>
      <c r="H10" s="175"/>
      <c r="I10" s="174">
        <f>+E10+F10+G10+H10</f>
        <v>0</v>
      </c>
      <c r="J10" s="174"/>
      <c r="K10" s="174"/>
      <c r="L10" s="170">
        <f>J10+K10</f>
        <v>0</v>
      </c>
      <c r="M10" s="165">
        <f>I10-C10</f>
        <v>0</v>
      </c>
      <c r="N10" s="166">
        <f>L10-D10</f>
        <v>0</v>
      </c>
    </row>
    <row r="11" spans="1:14" ht="13.5" customHeight="1">
      <c r="A11" s="269">
        <f>A10+1</f>
        <v>3</v>
      </c>
      <c r="B11" s="266"/>
      <c r="C11" s="171"/>
      <c r="D11" s="172"/>
      <c r="E11" s="173"/>
      <c r="F11" s="174"/>
      <c r="G11" s="175"/>
      <c r="H11" s="175"/>
      <c r="I11" s="174">
        <f>+E11+F11+G11+H11</f>
        <v>0</v>
      </c>
      <c r="J11" s="174"/>
      <c r="K11" s="174"/>
      <c r="L11" s="170">
        <f>J11+K11</f>
        <v>0</v>
      </c>
      <c r="M11" s="165">
        <f>I11-C11</f>
        <v>0</v>
      </c>
      <c r="N11" s="166">
        <f>L11-D11</f>
        <v>0</v>
      </c>
    </row>
    <row r="12" spans="1:14" ht="13.5" customHeight="1">
      <c r="A12" s="269">
        <f>A11+1</f>
        <v>4</v>
      </c>
      <c r="B12" s="266"/>
      <c r="C12" s="171"/>
      <c r="D12" s="172"/>
      <c r="E12" s="173"/>
      <c r="F12" s="174"/>
      <c r="G12" s="175"/>
      <c r="H12" s="175"/>
      <c r="I12" s="174">
        <f>+E12+F12+G12+H12</f>
        <v>0</v>
      </c>
      <c r="J12" s="174"/>
      <c r="K12" s="174"/>
      <c r="L12" s="170">
        <f>J12+K12</f>
        <v>0</v>
      </c>
      <c r="M12" s="165">
        <f>I12-C12</f>
        <v>0</v>
      </c>
      <c r="N12" s="166">
        <f>L12-D12</f>
        <v>0</v>
      </c>
    </row>
    <row r="13" spans="1:14" ht="13.5" customHeight="1" thickBot="1">
      <c r="A13" s="281">
        <f>A12+1</f>
        <v>5</v>
      </c>
      <c r="B13" s="267"/>
      <c r="C13" s="176"/>
      <c r="D13" s="177"/>
      <c r="E13" s="178"/>
      <c r="F13" s="179"/>
      <c r="G13" s="180"/>
      <c r="H13" s="180"/>
      <c r="I13" s="179">
        <f>+E13+F13+G13+H13</f>
        <v>0</v>
      </c>
      <c r="J13" s="179"/>
      <c r="K13" s="179"/>
      <c r="L13" s="170">
        <f>J13+K13</f>
        <v>0</v>
      </c>
      <c r="M13" s="165">
        <f>I13-C13</f>
        <v>0</v>
      </c>
      <c r="N13" s="166">
        <f>L13-D13</f>
        <v>0</v>
      </c>
    </row>
    <row r="14" spans="1:14" ht="12.75" customHeight="1" thickBot="1">
      <c r="A14" s="271">
        <f>A13+1</f>
        <v>6</v>
      </c>
      <c r="B14" s="268" t="s">
        <v>93</v>
      </c>
      <c r="C14" s="181">
        <f aca="true" t="shared" si="0" ref="C14:M14">SUM(C9:C13)</f>
        <v>0</v>
      </c>
      <c r="D14" s="182">
        <f t="shared" si="0"/>
        <v>0</v>
      </c>
      <c r="E14" s="183">
        <f t="shared" si="0"/>
        <v>0</v>
      </c>
      <c r="F14" s="184">
        <f t="shared" si="0"/>
        <v>0</v>
      </c>
      <c r="G14" s="184">
        <f t="shared" si="0"/>
        <v>0</v>
      </c>
      <c r="H14" s="184">
        <f t="shared" si="0"/>
        <v>0</v>
      </c>
      <c r="I14" s="184">
        <f t="shared" si="0"/>
        <v>0</v>
      </c>
      <c r="J14" s="184">
        <f t="shared" si="0"/>
        <v>0</v>
      </c>
      <c r="K14" s="184">
        <f t="shared" si="0"/>
        <v>0</v>
      </c>
      <c r="L14" s="184">
        <f t="shared" si="0"/>
        <v>0</v>
      </c>
      <c r="M14" s="181">
        <f t="shared" si="0"/>
        <v>0</v>
      </c>
      <c r="N14" s="185">
        <f>SUM(N9:N13)</f>
        <v>0</v>
      </c>
    </row>
    <row r="15" spans="1:12" ht="13.5" customHeight="1">
      <c r="A15" s="17"/>
      <c r="B15" s="17"/>
      <c r="C15" s="17"/>
      <c r="D15" s="17"/>
      <c r="E15" s="17"/>
      <c r="F15" s="17"/>
      <c r="G15" s="17"/>
      <c r="H15" s="17"/>
      <c r="I15" s="17"/>
      <c r="J15" s="17"/>
      <c r="K15" s="17"/>
      <c r="L15" s="17"/>
    </row>
    <row r="16" spans="1:12" ht="13.5" customHeight="1">
      <c r="A16" s="12" t="s">
        <v>215</v>
      </c>
      <c r="B16" s="17"/>
      <c r="C16" s="17"/>
      <c r="D16" s="17"/>
      <c r="E16" s="17"/>
      <c r="F16" s="17"/>
      <c r="G16" s="17"/>
      <c r="H16" s="17"/>
      <c r="I16" s="17"/>
      <c r="J16" s="17"/>
      <c r="K16" s="17"/>
      <c r="L16" s="17"/>
    </row>
    <row r="17" spans="1:12" ht="13.5" customHeight="1">
      <c r="A17" s="12" t="s">
        <v>228</v>
      </c>
      <c r="B17" s="17"/>
      <c r="C17" s="17"/>
      <c r="D17" s="17"/>
      <c r="E17" s="17"/>
      <c r="F17" s="17"/>
      <c r="G17" s="17"/>
      <c r="H17" s="17"/>
      <c r="I17" s="17"/>
      <c r="J17" s="17"/>
      <c r="K17" s="17"/>
      <c r="L17" s="17"/>
    </row>
    <row r="18" spans="1:12" ht="13.5" customHeight="1">
      <c r="A18" s="17" t="s">
        <v>390</v>
      </c>
      <c r="B18" s="17"/>
      <c r="C18" s="17"/>
      <c r="D18" s="17"/>
      <c r="E18" s="17"/>
      <c r="F18" s="17"/>
      <c r="G18" s="17"/>
      <c r="H18" s="17"/>
      <c r="I18" s="17"/>
      <c r="J18" s="17"/>
      <c r="K18" s="17"/>
      <c r="L18" s="17"/>
    </row>
    <row r="19" spans="1:12" ht="13.5" customHeight="1">
      <c r="A19" s="17" t="s">
        <v>391</v>
      </c>
      <c r="B19" s="206"/>
      <c r="C19" s="206"/>
      <c r="D19" s="206"/>
      <c r="E19" s="206"/>
      <c r="F19" s="206"/>
      <c r="G19" s="206"/>
      <c r="H19" s="206"/>
      <c r="I19" s="206"/>
      <c r="J19" s="206"/>
      <c r="K19" s="206"/>
      <c r="L19" s="206"/>
    </row>
    <row r="20" spans="1:14" ht="13.5" customHeight="1">
      <c r="A20" s="24"/>
      <c r="B20" s="20"/>
      <c r="C20" s="20"/>
      <c r="D20" s="20"/>
      <c r="E20" s="20"/>
      <c r="F20" s="20"/>
      <c r="G20" s="20"/>
      <c r="H20" s="20"/>
      <c r="I20" s="20"/>
      <c r="J20" s="20"/>
      <c r="K20" s="20"/>
      <c r="L20" s="20"/>
      <c r="N20" s="21"/>
    </row>
    <row r="21" spans="1:12" s="6" customFormat="1" ht="18" customHeight="1">
      <c r="A21" s="132" t="s">
        <v>348</v>
      </c>
      <c r="B21" s="12"/>
      <c r="C21" s="12"/>
      <c r="D21" s="12"/>
      <c r="E21" s="12"/>
      <c r="F21" s="12"/>
      <c r="G21" s="12"/>
      <c r="H21" s="12"/>
      <c r="I21" s="12"/>
      <c r="J21" s="12"/>
      <c r="K21" s="12"/>
      <c r="L21" s="5"/>
    </row>
    <row r="22" spans="1:14" s="6" customFormat="1" ht="13.5" customHeight="1" thickBot="1">
      <c r="A22" s="12"/>
      <c r="B22" s="12"/>
      <c r="C22" s="12"/>
      <c r="D22" s="12"/>
      <c r="E22" s="12"/>
      <c r="F22" s="12"/>
      <c r="G22" s="12"/>
      <c r="H22" s="12"/>
      <c r="I22" s="12"/>
      <c r="J22" s="12"/>
      <c r="L22" s="5"/>
      <c r="N22" s="23" t="s">
        <v>166</v>
      </c>
    </row>
    <row r="23" spans="1:14" s="6" customFormat="1" ht="19.5" customHeight="1">
      <c r="A23" s="1153" t="s">
        <v>71</v>
      </c>
      <c r="B23" s="1130" t="s">
        <v>227</v>
      </c>
      <c r="C23" s="1133" t="s">
        <v>66</v>
      </c>
      <c r="D23" s="1134"/>
      <c r="E23" s="1135" t="s">
        <v>167</v>
      </c>
      <c r="F23" s="1104"/>
      <c r="G23" s="1104"/>
      <c r="H23" s="1104"/>
      <c r="I23" s="1104"/>
      <c r="J23" s="1104"/>
      <c r="K23" s="1104"/>
      <c r="L23" s="1136"/>
      <c r="M23" s="1133" t="s">
        <v>224</v>
      </c>
      <c r="N23" s="1134"/>
    </row>
    <row r="24" spans="1:14" s="6" customFormat="1" ht="19.5" customHeight="1">
      <c r="A24" s="1154"/>
      <c r="B24" s="1131"/>
      <c r="C24" s="1151" t="s">
        <v>168</v>
      </c>
      <c r="D24" s="1140" t="s">
        <v>169</v>
      </c>
      <c r="E24" s="1137" t="s">
        <v>168</v>
      </c>
      <c r="F24" s="1138"/>
      <c r="G24" s="1138"/>
      <c r="H24" s="1138"/>
      <c r="I24" s="1138"/>
      <c r="J24" s="1139" t="s">
        <v>169</v>
      </c>
      <c r="K24" s="1139"/>
      <c r="L24" s="1139"/>
      <c r="M24" s="1151" t="s">
        <v>168</v>
      </c>
      <c r="N24" s="1140" t="s">
        <v>169</v>
      </c>
    </row>
    <row r="25" spans="1:14" s="6" customFormat="1" ht="31.5" customHeight="1">
      <c r="A25" s="1154"/>
      <c r="B25" s="1132"/>
      <c r="C25" s="1152"/>
      <c r="D25" s="1141"/>
      <c r="E25" s="255" t="s">
        <v>170</v>
      </c>
      <c r="F25" s="278" t="s">
        <v>388</v>
      </c>
      <c r="G25" s="279" t="s">
        <v>389</v>
      </c>
      <c r="H25" s="278" t="s">
        <v>173</v>
      </c>
      <c r="I25" s="242" t="s">
        <v>107</v>
      </c>
      <c r="J25" s="242" t="s">
        <v>172</v>
      </c>
      <c r="K25" s="242" t="s">
        <v>74</v>
      </c>
      <c r="L25" s="284" t="s">
        <v>107</v>
      </c>
      <c r="M25" s="1152"/>
      <c r="N25" s="1141"/>
    </row>
    <row r="26" spans="1:14" s="7" customFormat="1" ht="13.5" customHeight="1" thickBot="1">
      <c r="A26" s="1155"/>
      <c r="B26" s="282" t="s">
        <v>146</v>
      </c>
      <c r="C26" s="273" t="s">
        <v>147</v>
      </c>
      <c r="D26" s="272" t="s">
        <v>148</v>
      </c>
      <c r="E26" s="253" t="s">
        <v>149</v>
      </c>
      <c r="F26" s="254" t="s">
        <v>150</v>
      </c>
      <c r="G26" s="283" t="s">
        <v>151</v>
      </c>
      <c r="H26" s="283" t="s">
        <v>152</v>
      </c>
      <c r="I26" s="254" t="s">
        <v>153</v>
      </c>
      <c r="J26" s="254" t="s">
        <v>154</v>
      </c>
      <c r="K26" s="254" t="s">
        <v>155</v>
      </c>
      <c r="L26" s="153" t="s">
        <v>187</v>
      </c>
      <c r="M26" s="273" t="s">
        <v>225</v>
      </c>
      <c r="N26" s="272" t="s">
        <v>226</v>
      </c>
    </row>
    <row r="27" spans="1:14" s="6" customFormat="1" ht="13.5" customHeight="1">
      <c r="A27" s="270">
        <v>1</v>
      </c>
      <c r="B27" s="265"/>
      <c r="C27" s="165"/>
      <c r="D27" s="166"/>
      <c r="E27" s="167"/>
      <c r="F27" s="168"/>
      <c r="G27" s="169"/>
      <c r="H27" s="169"/>
      <c r="I27" s="168">
        <f>+E27+F27+G27+H27</f>
        <v>0</v>
      </c>
      <c r="J27" s="168"/>
      <c r="K27" s="168"/>
      <c r="L27" s="170">
        <f>J27+K27</f>
        <v>0</v>
      </c>
      <c r="M27" s="165">
        <f>I27-C27</f>
        <v>0</v>
      </c>
      <c r="N27" s="166">
        <f>L27-D27</f>
        <v>0</v>
      </c>
    </row>
    <row r="28" spans="1:14" s="6" customFormat="1" ht="13.5" customHeight="1">
      <c r="A28" s="269">
        <f>A27+1</f>
        <v>2</v>
      </c>
      <c r="B28" s="266"/>
      <c r="C28" s="171"/>
      <c r="D28" s="172"/>
      <c r="E28" s="173"/>
      <c r="F28" s="174"/>
      <c r="G28" s="175"/>
      <c r="H28" s="175"/>
      <c r="I28" s="174">
        <f>+E28+F28+G28+H28</f>
        <v>0</v>
      </c>
      <c r="J28" s="174"/>
      <c r="K28" s="174"/>
      <c r="L28" s="170">
        <f>J28+K28</f>
        <v>0</v>
      </c>
      <c r="M28" s="165">
        <f>I28-C28</f>
        <v>0</v>
      </c>
      <c r="N28" s="166">
        <f>L28-D28</f>
        <v>0</v>
      </c>
    </row>
    <row r="29" spans="1:14" s="6" customFormat="1" ht="13.5" customHeight="1">
      <c r="A29" s="269">
        <f>A28+1</f>
        <v>3</v>
      </c>
      <c r="B29" s="266"/>
      <c r="C29" s="171"/>
      <c r="D29" s="172"/>
      <c r="E29" s="173"/>
      <c r="F29" s="174"/>
      <c r="G29" s="175"/>
      <c r="H29" s="175"/>
      <c r="I29" s="174">
        <f>+E29+F29+G29+H29</f>
        <v>0</v>
      </c>
      <c r="J29" s="174"/>
      <c r="K29" s="174"/>
      <c r="L29" s="170">
        <f>J29+K29</f>
        <v>0</v>
      </c>
      <c r="M29" s="165">
        <f>I29-C29</f>
        <v>0</v>
      </c>
      <c r="N29" s="166">
        <f>L29-D29</f>
        <v>0</v>
      </c>
    </row>
    <row r="30" spans="1:14" s="6" customFormat="1" ht="13.5" customHeight="1">
      <c r="A30" s="269">
        <f>A29+1</f>
        <v>4</v>
      </c>
      <c r="B30" s="266"/>
      <c r="C30" s="171"/>
      <c r="D30" s="172"/>
      <c r="E30" s="173"/>
      <c r="F30" s="174"/>
      <c r="G30" s="175"/>
      <c r="H30" s="175"/>
      <c r="I30" s="174">
        <f>+E30+F30+G30+H30</f>
        <v>0</v>
      </c>
      <c r="J30" s="174"/>
      <c r="K30" s="174"/>
      <c r="L30" s="170">
        <f>J30+K30</f>
        <v>0</v>
      </c>
      <c r="M30" s="165">
        <f>I30-C30</f>
        <v>0</v>
      </c>
      <c r="N30" s="166">
        <f>L30-D30</f>
        <v>0</v>
      </c>
    </row>
    <row r="31" spans="1:14" s="6" customFormat="1" ht="13.5" customHeight="1" thickBot="1">
      <c r="A31" s="281">
        <f>A30+1</f>
        <v>5</v>
      </c>
      <c r="B31" s="267"/>
      <c r="C31" s="176"/>
      <c r="D31" s="177"/>
      <c r="E31" s="178"/>
      <c r="F31" s="179"/>
      <c r="G31" s="180"/>
      <c r="H31" s="180"/>
      <c r="I31" s="179">
        <f>+E31+F31+G31+H31</f>
        <v>0</v>
      </c>
      <c r="J31" s="179"/>
      <c r="K31" s="179"/>
      <c r="L31" s="170">
        <f>J31+K31</f>
        <v>0</v>
      </c>
      <c r="M31" s="165">
        <f>I31-C31</f>
        <v>0</v>
      </c>
      <c r="N31" s="166">
        <f>L31-D31</f>
        <v>0</v>
      </c>
    </row>
    <row r="32" spans="1:14" s="6" customFormat="1" ht="12.75" customHeight="1" thickBot="1">
      <c r="A32" s="271">
        <f>A31+1</f>
        <v>6</v>
      </c>
      <c r="B32" s="268" t="s">
        <v>93</v>
      </c>
      <c r="C32" s="181">
        <f>SUM(C27:C31)</f>
        <v>0</v>
      </c>
      <c r="D32" s="182">
        <f>SUM(D27:D31)</f>
        <v>0</v>
      </c>
      <c r="E32" s="183">
        <f aca="true" t="shared" si="1" ref="E32:L32">SUM(E27:E31)</f>
        <v>0</v>
      </c>
      <c r="F32" s="184">
        <f t="shared" si="1"/>
        <v>0</v>
      </c>
      <c r="G32" s="184">
        <f t="shared" si="1"/>
        <v>0</v>
      </c>
      <c r="H32" s="184">
        <f t="shared" si="1"/>
        <v>0</v>
      </c>
      <c r="I32" s="184">
        <f t="shared" si="1"/>
        <v>0</v>
      </c>
      <c r="J32" s="184">
        <f t="shared" si="1"/>
        <v>0</v>
      </c>
      <c r="K32" s="184">
        <f t="shared" si="1"/>
        <v>0</v>
      </c>
      <c r="L32" s="184">
        <f t="shared" si="1"/>
        <v>0</v>
      </c>
      <c r="M32" s="181">
        <f>SUM(M27:M31)</f>
        <v>0</v>
      </c>
      <c r="N32" s="185">
        <f>SUM(N27:N31)</f>
        <v>0</v>
      </c>
    </row>
    <row r="33" spans="1:12" s="6" customFormat="1" ht="12.75">
      <c r="A33" s="12"/>
      <c r="B33" s="12"/>
      <c r="C33" s="12"/>
      <c r="D33" s="12"/>
      <c r="E33" s="12"/>
      <c r="F33" s="12"/>
      <c r="G33" s="12"/>
      <c r="H33" s="12"/>
      <c r="I33" s="12"/>
      <c r="J33" s="12"/>
      <c r="K33" s="12"/>
      <c r="L33" s="5"/>
    </row>
    <row r="34" spans="1:12" s="6" customFormat="1" ht="12.75">
      <c r="A34" s="12" t="s">
        <v>215</v>
      </c>
      <c r="B34" s="12"/>
      <c r="C34" s="12"/>
      <c r="D34" s="12"/>
      <c r="E34" s="12"/>
      <c r="F34" s="12"/>
      <c r="G34" s="12"/>
      <c r="H34" s="12"/>
      <c r="I34" s="12"/>
      <c r="J34" s="12"/>
      <c r="K34" s="12"/>
      <c r="L34" s="5"/>
    </row>
    <row r="35" spans="1:12" s="6" customFormat="1" ht="12.75">
      <c r="A35" s="12" t="s">
        <v>228</v>
      </c>
      <c r="B35" s="12"/>
      <c r="C35" s="12"/>
      <c r="D35" s="12"/>
      <c r="E35" s="12"/>
      <c r="F35" s="12"/>
      <c r="G35" s="12"/>
      <c r="H35" s="12"/>
      <c r="I35" s="12"/>
      <c r="J35" s="12"/>
      <c r="K35" s="12"/>
      <c r="L35" s="5"/>
    </row>
    <row r="36" spans="1:12" s="6" customFormat="1" ht="12.75">
      <c r="A36" s="17" t="s">
        <v>496</v>
      </c>
      <c r="B36" s="12"/>
      <c r="C36" s="12"/>
      <c r="D36" s="12"/>
      <c r="E36" s="12"/>
      <c r="F36" s="12"/>
      <c r="G36" s="12"/>
      <c r="H36" s="12"/>
      <c r="I36" s="12"/>
      <c r="J36" s="12"/>
      <c r="K36" s="12"/>
      <c r="L36" s="5"/>
    </row>
    <row r="37" spans="1:12" s="6" customFormat="1" ht="12.75">
      <c r="A37" s="17" t="s">
        <v>505</v>
      </c>
      <c r="B37" s="12"/>
      <c r="C37" s="12"/>
      <c r="D37" s="12"/>
      <c r="E37" s="12"/>
      <c r="F37" s="12"/>
      <c r="G37" s="12"/>
      <c r="H37" s="12"/>
      <c r="I37" s="12"/>
      <c r="J37" s="12"/>
      <c r="K37" s="12"/>
      <c r="L37" s="5"/>
    </row>
    <row r="38" spans="1:12" s="6" customFormat="1" ht="12.75">
      <c r="A38" s="12"/>
      <c r="B38" s="12"/>
      <c r="C38" s="12"/>
      <c r="D38" s="12"/>
      <c r="E38" s="12"/>
      <c r="F38" s="12"/>
      <c r="G38" s="12"/>
      <c r="H38" s="12"/>
      <c r="I38" s="12"/>
      <c r="J38" s="12"/>
      <c r="K38" s="12"/>
      <c r="L38" s="5"/>
    </row>
    <row r="39" spans="1:14" s="6" customFormat="1" ht="12.75">
      <c r="A39" s="47" t="s">
        <v>250</v>
      </c>
      <c r="B39" s="15"/>
      <c r="C39" s="15"/>
      <c r="D39" s="15"/>
      <c r="E39" s="15"/>
      <c r="F39" s="15"/>
      <c r="G39" s="15"/>
      <c r="H39" s="15"/>
      <c r="I39" s="15"/>
      <c r="J39" s="15"/>
      <c r="K39" s="15"/>
      <c r="L39" s="9"/>
      <c r="N39" s="10"/>
    </row>
    <row r="40" spans="1:14" s="6" customFormat="1" ht="27" customHeight="1">
      <c r="A40" s="1129" t="s">
        <v>653</v>
      </c>
      <c r="B40" s="1129"/>
      <c r="C40" s="1129"/>
      <c r="D40" s="1129"/>
      <c r="E40" s="1129"/>
      <c r="F40" s="1129"/>
      <c r="G40" s="1129"/>
      <c r="H40" s="1129"/>
      <c r="I40" s="1129"/>
      <c r="J40" s="1129"/>
      <c r="K40" s="1129"/>
      <c r="L40" s="1129"/>
      <c r="M40" s="1129"/>
      <c r="N40" s="10"/>
    </row>
    <row r="41" spans="1:14" s="6" customFormat="1" ht="27.75" customHeight="1">
      <c r="A41" s="1129" t="s">
        <v>654</v>
      </c>
      <c r="B41" s="1129"/>
      <c r="C41" s="1129"/>
      <c r="D41" s="1129"/>
      <c r="E41" s="1129"/>
      <c r="F41" s="1129"/>
      <c r="G41" s="1129"/>
      <c r="H41" s="1129"/>
      <c r="I41" s="1129"/>
      <c r="J41" s="1129"/>
      <c r="K41" s="1129"/>
      <c r="L41" s="1129"/>
      <c r="M41" s="1129"/>
      <c r="N41" s="10"/>
    </row>
  </sheetData>
  <sheetProtection insertRows="0" deleteRows="0"/>
  <mergeCells count="24">
    <mergeCell ref="A5:A8"/>
    <mergeCell ref="A23:A26"/>
    <mergeCell ref="J6:L6"/>
    <mergeCell ref="C6:C7"/>
    <mergeCell ref="C5:D5"/>
    <mergeCell ref="M24:M25"/>
    <mergeCell ref="D6:D7"/>
    <mergeCell ref="N6:N7"/>
    <mergeCell ref="B5:B7"/>
    <mergeCell ref="E5:L5"/>
    <mergeCell ref="E6:I6"/>
    <mergeCell ref="N24:N25"/>
    <mergeCell ref="M5:N5"/>
    <mergeCell ref="M6:M7"/>
    <mergeCell ref="C24:C25"/>
    <mergeCell ref="D24:D25"/>
    <mergeCell ref="A41:M41"/>
    <mergeCell ref="B23:B25"/>
    <mergeCell ref="C23:D23"/>
    <mergeCell ref="E23:L23"/>
    <mergeCell ref="M23:N23"/>
    <mergeCell ref="E24:I24"/>
    <mergeCell ref="J24:L24"/>
    <mergeCell ref="A40:M40"/>
  </mergeCells>
  <printOptions horizontalCentered="1"/>
  <pageMargins left="0.1968503937007874" right="0.1968503937007874" top="0.984251968503937" bottom="0.984251968503937" header="0.5118110236220472" footer="0.5118110236220472"/>
  <pageSetup cellComments="asDisplayed" fitToHeight="1" fitToWidth="1" horizontalDpi="300" verticalDpi="300" orientation="landscape" paperSize="9" scale="72" r:id="rId1"/>
  <ignoredErrors>
    <ignoredError sqref="I9:I13 L9:N13" unlocked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1">
      <selection activeCell="M9" sqref="M9"/>
    </sheetView>
  </sheetViews>
  <sheetFormatPr defaultColWidth="9.140625" defaultRowHeight="15"/>
  <cols>
    <col min="1" max="1" width="3.57421875" style="16" customWidth="1"/>
    <col min="2" max="2" width="6.28125" style="16" customWidth="1"/>
    <col min="3" max="3" width="10.57421875" style="63" customWidth="1"/>
    <col min="4" max="5" width="12.28125" style="63" customWidth="1"/>
    <col min="6" max="6" width="6.140625" style="63" customWidth="1"/>
    <col min="7" max="7" width="8.421875" style="63" customWidth="1"/>
    <col min="8" max="11" width="9.7109375" style="63" customWidth="1"/>
    <col min="12" max="12" width="9.7109375" style="16" customWidth="1"/>
    <col min="13" max="16384" width="9.140625" style="16" customWidth="1"/>
  </cols>
  <sheetData>
    <row r="1" spans="1:13" ht="15.75">
      <c r="A1" s="11" t="s">
        <v>486</v>
      </c>
      <c r="B1" s="12"/>
      <c r="C1" s="62"/>
      <c r="D1" s="62"/>
      <c r="E1" s="62"/>
      <c r="F1" s="62"/>
      <c r="G1" s="62"/>
      <c r="H1" s="62"/>
      <c r="I1" s="62"/>
      <c r="J1" s="62"/>
      <c r="K1" s="62"/>
      <c r="L1" s="12"/>
      <c r="M1" s="12"/>
    </row>
    <row r="2" spans="1:13" ht="13.5" thickBot="1">
      <c r="A2" s="12"/>
      <c r="B2" s="12" t="s">
        <v>669</v>
      </c>
      <c r="C2" s="62"/>
      <c r="D2" s="62"/>
      <c r="E2" s="62"/>
      <c r="F2" s="62"/>
      <c r="G2" s="62"/>
      <c r="H2" s="62"/>
      <c r="I2" s="62"/>
      <c r="J2" s="62"/>
      <c r="K2" s="62"/>
      <c r="M2" s="141" t="s">
        <v>91</v>
      </c>
    </row>
    <row r="3" spans="1:13" ht="15" customHeight="1">
      <c r="A3" s="1161" t="s">
        <v>71</v>
      </c>
      <c r="B3" s="1158" t="s">
        <v>76</v>
      </c>
      <c r="C3" s="1158"/>
      <c r="D3" s="1158"/>
      <c r="E3" s="1158"/>
      <c r="F3" s="1158"/>
      <c r="G3" s="1158"/>
      <c r="H3" s="1165" t="s">
        <v>481</v>
      </c>
      <c r="I3" s="1163" t="s">
        <v>78</v>
      </c>
      <c r="J3" s="1164"/>
      <c r="K3" s="230" t="s">
        <v>79</v>
      </c>
      <c r="L3" s="555" t="s">
        <v>77</v>
      </c>
      <c r="M3" s="1067" t="s">
        <v>488</v>
      </c>
    </row>
    <row r="4" spans="1:13" ht="48.75" customHeight="1">
      <c r="A4" s="1162"/>
      <c r="B4" s="1159"/>
      <c r="C4" s="1159"/>
      <c r="D4" s="1159"/>
      <c r="E4" s="1159"/>
      <c r="F4" s="1159"/>
      <c r="G4" s="1159"/>
      <c r="H4" s="1166"/>
      <c r="I4" s="155" t="s">
        <v>229</v>
      </c>
      <c r="J4" s="558" t="s">
        <v>487</v>
      </c>
      <c r="K4" s="231" t="s">
        <v>80</v>
      </c>
      <c r="L4" s="556" t="s">
        <v>230</v>
      </c>
      <c r="M4" s="1068"/>
    </row>
    <row r="5" spans="1:13" ht="15.75" customHeight="1">
      <c r="A5" s="479"/>
      <c r="B5" s="1160"/>
      <c r="C5" s="1160"/>
      <c r="D5" s="1160"/>
      <c r="E5" s="1160"/>
      <c r="F5" s="1160"/>
      <c r="G5" s="1160"/>
      <c r="H5" s="256" t="s">
        <v>146</v>
      </c>
      <c r="I5" s="156" t="s">
        <v>147</v>
      </c>
      <c r="J5" s="156" t="s">
        <v>148</v>
      </c>
      <c r="K5" s="156" t="s">
        <v>149</v>
      </c>
      <c r="L5" s="557" t="s">
        <v>231</v>
      </c>
      <c r="M5" s="1068"/>
    </row>
    <row r="6" spans="1:13" ht="12.75">
      <c r="A6" s="480">
        <v>1</v>
      </c>
      <c r="B6" s="257" t="s">
        <v>232</v>
      </c>
      <c r="C6" s="157"/>
      <c r="D6" s="157"/>
      <c r="E6" s="157"/>
      <c r="F6" s="157"/>
      <c r="G6" s="260"/>
      <c r="H6" s="661">
        <f>SUM(H7:H11)+H14+H15</f>
        <v>12172</v>
      </c>
      <c r="I6" s="662">
        <f>SUM(I7:I11)+I14+I15</f>
        <v>4534</v>
      </c>
      <c r="J6" s="662">
        <f>SUM(J7:J11)+J14+J15</f>
        <v>533</v>
      </c>
      <c r="K6" s="662">
        <f>SUM(K7:K11)+K14+K15</f>
        <v>1661</v>
      </c>
      <c r="L6" s="663">
        <f>SUM(L7:L11)+L14+L15</f>
        <v>15045</v>
      </c>
      <c r="M6" s="1167"/>
    </row>
    <row r="7" spans="1:13" ht="12.75">
      <c r="A7" s="481">
        <f aca="true" t="shared" si="0" ref="A7:A15">A6+1</f>
        <v>2</v>
      </c>
      <c r="B7" s="264" t="s">
        <v>73</v>
      </c>
      <c r="C7" s="158" t="s">
        <v>81</v>
      </c>
      <c r="D7" s="159"/>
      <c r="E7" s="159"/>
      <c r="F7" s="159"/>
      <c r="G7" s="261"/>
      <c r="H7" s="664">
        <f>'11.a'!C3</f>
        <v>0</v>
      </c>
      <c r="I7" s="665">
        <f>'11.a'!C8</f>
        <v>0</v>
      </c>
      <c r="J7" s="665">
        <f>'11.a'!C4</f>
        <v>0</v>
      </c>
      <c r="K7" s="665">
        <f>'11.a'!C14</f>
        <v>0</v>
      </c>
      <c r="L7" s="666">
        <f aca="true" t="shared" si="1" ref="L7:L15">H7+I7-K7</f>
        <v>0</v>
      </c>
      <c r="M7" s="675"/>
    </row>
    <row r="8" spans="1:13" ht="12.75">
      <c r="A8" s="482">
        <f t="shared" si="0"/>
        <v>3</v>
      </c>
      <c r="B8" s="258"/>
      <c r="C8" s="160" t="s">
        <v>82</v>
      </c>
      <c r="D8" s="161"/>
      <c r="E8" s="161"/>
      <c r="F8" s="161"/>
      <c r="G8" s="262"/>
      <c r="H8" s="667">
        <f>'11.b'!C3</f>
        <v>3114</v>
      </c>
      <c r="I8" s="668">
        <f>'11.b'!C14</f>
        <v>561</v>
      </c>
      <c r="J8" s="669">
        <f>'11.b'!C5</f>
        <v>533</v>
      </c>
      <c r="K8" s="668">
        <f>'11.b'!C25</f>
        <v>526</v>
      </c>
      <c r="L8" s="670">
        <f t="shared" si="1"/>
        <v>3149</v>
      </c>
      <c r="M8" s="676">
        <v>786</v>
      </c>
    </row>
    <row r="9" spans="1:13" ht="12.75">
      <c r="A9" s="482">
        <f t="shared" si="0"/>
        <v>4</v>
      </c>
      <c r="B9" s="258"/>
      <c r="C9" s="160" t="s">
        <v>83</v>
      </c>
      <c r="D9" s="161"/>
      <c r="E9" s="161"/>
      <c r="F9" s="161"/>
      <c r="G9" s="262"/>
      <c r="H9" s="667">
        <f>'11.c'!C3</f>
        <v>2020</v>
      </c>
      <c r="I9" s="668">
        <f>'11.c'!C7</f>
        <v>867</v>
      </c>
      <c r="J9" s="671">
        <v>0</v>
      </c>
      <c r="K9" s="668">
        <f>'11.c'!C8</f>
        <v>636</v>
      </c>
      <c r="L9" s="670">
        <f t="shared" si="1"/>
        <v>2251</v>
      </c>
      <c r="M9" s="676">
        <v>0</v>
      </c>
    </row>
    <row r="10" spans="1:13" ht="12.75">
      <c r="A10" s="482">
        <f t="shared" si="0"/>
        <v>5</v>
      </c>
      <c r="B10" s="258"/>
      <c r="C10" s="160" t="s">
        <v>84</v>
      </c>
      <c r="D10" s="161"/>
      <c r="E10" s="161"/>
      <c r="F10" s="161"/>
      <c r="G10" s="262"/>
      <c r="H10" s="667">
        <f>'11.d'!C3</f>
        <v>3</v>
      </c>
      <c r="I10" s="668">
        <f>'11.d'!C9</f>
        <v>0</v>
      </c>
      <c r="J10" s="665">
        <f>'11.d'!C4</f>
        <v>0</v>
      </c>
      <c r="K10" s="668">
        <f>'11.d'!C15</f>
        <v>0</v>
      </c>
      <c r="L10" s="670">
        <f t="shared" si="1"/>
        <v>3</v>
      </c>
      <c r="M10" s="677"/>
    </row>
    <row r="11" spans="1:13" ht="12.75">
      <c r="A11" s="482">
        <f t="shared" si="0"/>
        <v>6</v>
      </c>
      <c r="B11" s="258"/>
      <c r="C11" s="160" t="s">
        <v>85</v>
      </c>
      <c r="D11" s="161"/>
      <c r="E11" s="161"/>
      <c r="F11" s="161"/>
      <c r="G11" s="262"/>
      <c r="H11" s="667">
        <f>'11.e'!F8</f>
        <v>1457</v>
      </c>
      <c r="I11" s="668">
        <f>'11.e'!F13</f>
        <v>1017</v>
      </c>
      <c r="J11" s="671">
        <v>0</v>
      </c>
      <c r="K11" s="668">
        <f>'11.e'!F18</f>
        <v>487</v>
      </c>
      <c r="L11" s="670">
        <f t="shared" si="1"/>
        <v>1987</v>
      </c>
      <c r="M11" s="677">
        <v>0</v>
      </c>
    </row>
    <row r="12" spans="1:13" ht="12.75">
      <c r="A12" s="482" t="s">
        <v>233</v>
      </c>
      <c r="B12" s="258"/>
      <c r="C12" s="160" t="s">
        <v>88</v>
      </c>
      <c r="D12" s="161" t="s">
        <v>89</v>
      </c>
      <c r="E12" s="161"/>
      <c r="F12" s="161"/>
      <c r="G12" s="262"/>
      <c r="H12" s="667">
        <f>'11.e'!F6</f>
        <v>638</v>
      </c>
      <c r="I12" s="668">
        <f>'11.e'!F11</f>
        <v>787</v>
      </c>
      <c r="J12" s="671">
        <v>0</v>
      </c>
      <c r="K12" s="668">
        <f>'11.e'!F16</f>
        <v>0</v>
      </c>
      <c r="L12" s="670">
        <f t="shared" si="1"/>
        <v>1425</v>
      </c>
      <c r="M12" s="677">
        <v>0</v>
      </c>
    </row>
    <row r="13" spans="1:13" ht="12.75">
      <c r="A13" s="482" t="s">
        <v>234</v>
      </c>
      <c r="B13" s="258"/>
      <c r="C13" s="160"/>
      <c r="D13" s="161" t="s">
        <v>90</v>
      </c>
      <c r="E13" s="161"/>
      <c r="F13" s="161"/>
      <c r="G13" s="262"/>
      <c r="H13" s="667">
        <f>'11.e'!F7</f>
        <v>87</v>
      </c>
      <c r="I13" s="668">
        <f>'11.e'!F12</f>
        <v>117</v>
      </c>
      <c r="J13" s="671">
        <v>0</v>
      </c>
      <c r="K13" s="668">
        <f>'11.e'!F17</f>
        <v>4</v>
      </c>
      <c r="L13" s="670">
        <f t="shared" si="1"/>
        <v>200</v>
      </c>
      <c r="M13" s="677">
        <v>0</v>
      </c>
    </row>
    <row r="14" spans="1:13" ht="12.75">
      <c r="A14" s="482">
        <f>A11+1</f>
        <v>7</v>
      </c>
      <c r="B14" s="258"/>
      <c r="C14" s="160" t="s">
        <v>86</v>
      </c>
      <c r="D14" s="161"/>
      <c r="E14" s="161"/>
      <c r="F14" s="161"/>
      <c r="G14" s="262"/>
      <c r="H14" s="667">
        <f>'11.f'!C3</f>
        <v>0</v>
      </c>
      <c r="I14" s="668">
        <f>'11.f'!C4</f>
        <v>0</v>
      </c>
      <c r="J14" s="671">
        <v>0</v>
      </c>
      <c r="K14" s="668">
        <f>'11.f'!C10</f>
        <v>0</v>
      </c>
      <c r="L14" s="670">
        <f t="shared" si="1"/>
        <v>0</v>
      </c>
      <c r="M14" s="677">
        <v>0</v>
      </c>
    </row>
    <row r="15" spans="1:13" ht="13.5" thickBot="1">
      <c r="A15" s="483">
        <f t="shared" si="0"/>
        <v>8</v>
      </c>
      <c r="B15" s="259"/>
      <c r="C15" s="162" t="s">
        <v>87</v>
      </c>
      <c r="D15" s="163"/>
      <c r="E15" s="163"/>
      <c r="F15" s="163"/>
      <c r="G15" s="263"/>
      <c r="H15" s="672">
        <f>'11.g'!C3</f>
        <v>5578</v>
      </c>
      <c r="I15" s="673">
        <f>'11.g'!C10</f>
        <v>2089</v>
      </c>
      <c r="J15" s="673">
        <f>'11.g'!C5</f>
        <v>0</v>
      </c>
      <c r="K15" s="673">
        <f>'11.g'!C16</f>
        <v>12</v>
      </c>
      <c r="L15" s="674">
        <f t="shared" si="1"/>
        <v>7655</v>
      </c>
      <c r="M15" s="678"/>
    </row>
    <row r="17" ht="12.75">
      <c r="A17" s="16" t="s">
        <v>215</v>
      </c>
    </row>
    <row r="18" ht="12.75">
      <c r="A18" s="18" t="s">
        <v>497</v>
      </c>
    </row>
    <row r="19" spans="1:10" ht="12.75">
      <c r="A19" s="221" t="s">
        <v>498</v>
      </c>
      <c r="B19" s="218"/>
      <c r="C19" s="219"/>
      <c r="D19" s="219"/>
      <c r="E19" s="219"/>
      <c r="F19" s="220"/>
      <c r="G19" s="219"/>
      <c r="H19" s="219"/>
      <c r="I19" s="164"/>
      <c r="J19" s="164"/>
    </row>
    <row r="20" spans="1:10" ht="12.75">
      <c r="A20" s="27"/>
      <c r="B20" s="164"/>
      <c r="C20" s="164"/>
      <c r="D20" s="164"/>
      <c r="E20" s="164"/>
      <c r="F20" s="164"/>
      <c r="G20" s="164"/>
      <c r="H20" s="164"/>
      <c r="I20" s="164"/>
      <c r="J20" s="164"/>
    </row>
    <row r="21" spans="1:10" ht="12.75">
      <c r="A21" s="46" t="s">
        <v>249</v>
      </c>
      <c r="B21" s="508"/>
      <c r="C21" s="508"/>
      <c r="D21" s="164"/>
      <c r="E21" s="164"/>
      <c r="F21" s="27"/>
      <c r="G21" s="164"/>
      <c r="H21" s="164"/>
      <c r="I21" s="164"/>
      <c r="J21" s="164"/>
    </row>
    <row r="22" spans="1:10" ht="12.75">
      <c r="A22" s="16" t="s">
        <v>655</v>
      </c>
      <c r="B22" s="27"/>
      <c r="C22" s="27"/>
      <c r="D22" s="164"/>
      <c r="E22" s="164"/>
      <c r="F22" s="27"/>
      <c r="G22" s="164"/>
      <c r="H22" s="164"/>
      <c r="I22" s="164"/>
      <c r="J22" s="164"/>
    </row>
    <row r="23" spans="1:10" ht="12.75">
      <c r="A23" s="16" t="s">
        <v>656</v>
      </c>
      <c r="B23" s="27"/>
      <c r="C23" s="164"/>
      <c r="D23" s="164"/>
      <c r="E23" s="164"/>
      <c r="F23" s="164"/>
      <c r="G23" s="164"/>
      <c r="H23" s="164"/>
      <c r="I23" s="164"/>
      <c r="J23" s="164"/>
    </row>
    <row r="26" spans="1:12" ht="12.75">
      <c r="A26" s="130"/>
      <c r="B26" s="130"/>
      <c r="C26" s="143"/>
      <c r="D26" s="143"/>
      <c r="E26" s="143"/>
      <c r="F26" s="143"/>
      <c r="G26" s="143"/>
      <c r="H26" s="143"/>
      <c r="I26" s="143"/>
      <c r="J26" s="143"/>
      <c r="K26" s="143"/>
      <c r="L26" s="130"/>
    </row>
    <row r="27" spans="1:12" ht="12.75">
      <c r="A27" s="130"/>
      <c r="B27" s="130"/>
      <c r="C27" s="143"/>
      <c r="D27" s="143"/>
      <c r="E27" s="143"/>
      <c r="F27" s="143"/>
      <c r="G27" s="143"/>
      <c r="H27" s="143"/>
      <c r="I27" s="143"/>
      <c r="J27" s="143"/>
      <c r="K27" s="143"/>
      <c r="L27" s="130"/>
    </row>
    <row r="28" spans="1:12" ht="12.75">
      <c r="A28" s="130"/>
      <c r="B28" s="130"/>
      <c r="C28" s="143"/>
      <c r="D28" s="143"/>
      <c r="E28" s="143"/>
      <c r="F28" s="143"/>
      <c r="G28" s="143"/>
      <c r="H28" s="143"/>
      <c r="I28" s="143"/>
      <c r="J28" s="143"/>
      <c r="K28" s="143"/>
      <c r="L28" s="130"/>
    </row>
    <row r="29" spans="1:12" ht="12.75">
      <c r="A29" s="130"/>
      <c r="B29" s="130"/>
      <c r="C29" s="143"/>
      <c r="D29" s="143"/>
      <c r="E29" s="143"/>
      <c r="F29" s="143"/>
      <c r="G29" s="143"/>
      <c r="H29" s="143"/>
      <c r="I29" s="143"/>
      <c r="J29" s="143"/>
      <c r="K29" s="143"/>
      <c r="L29" s="130"/>
    </row>
    <row r="30" spans="1:12" ht="12.75">
      <c r="A30" s="130"/>
      <c r="B30" s="130"/>
      <c r="C30" s="143"/>
      <c r="D30" s="143"/>
      <c r="E30" s="143"/>
      <c r="F30" s="143"/>
      <c r="G30" s="143"/>
      <c r="H30" s="143"/>
      <c r="I30" s="143"/>
      <c r="J30" s="143"/>
      <c r="K30" s="143"/>
      <c r="L30" s="130"/>
    </row>
    <row r="31" spans="1:12" ht="12.75">
      <c r="A31" s="130"/>
      <c r="B31" s="130"/>
      <c r="C31" s="143"/>
      <c r="D31" s="143"/>
      <c r="E31" s="143"/>
      <c r="F31" s="143"/>
      <c r="G31" s="143"/>
      <c r="H31" s="143"/>
      <c r="I31" s="143"/>
      <c r="J31" s="143"/>
      <c r="K31" s="143"/>
      <c r="L31" s="130"/>
    </row>
    <row r="32" spans="1:12" ht="12.75">
      <c r="A32" s="130"/>
      <c r="B32" s="130"/>
      <c r="C32" s="143"/>
      <c r="D32" s="143"/>
      <c r="E32" s="143"/>
      <c r="F32" s="143"/>
      <c r="G32" s="143"/>
      <c r="H32" s="143"/>
      <c r="I32" s="143"/>
      <c r="J32" s="143"/>
      <c r="K32" s="143"/>
      <c r="L32" s="130"/>
    </row>
    <row r="33" spans="1:12" ht="12.75">
      <c r="A33" s="130"/>
      <c r="B33" s="130"/>
      <c r="C33" s="143"/>
      <c r="D33" s="143"/>
      <c r="E33" s="143"/>
      <c r="F33" s="143"/>
      <c r="G33" s="143"/>
      <c r="H33" s="143"/>
      <c r="I33" s="143"/>
      <c r="J33" s="143"/>
      <c r="K33" s="143"/>
      <c r="L33" s="130"/>
    </row>
    <row r="34" spans="1:12" ht="12.75">
      <c r="A34" s="130"/>
      <c r="B34" s="130"/>
      <c r="C34" s="143"/>
      <c r="D34" s="143"/>
      <c r="E34" s="143"/>
      <c r="F34" s="143"/>
      <c r="G34" s="143"/>
      <c r="H34" s="143"/>
      <c r="I34" s="143"/>
      <c r="J34" s="143"/>
      <c r="K34" s="143"/>
      <c r="L34" s="130"/>
    </row>
    <row r="35" spans="1:12" ht="12.75">
      <c r="A35" s="130"/>
      <c r="B35" s="130"/>
      <c r="C35" s="143"/>
      <c r="D35" s="143"/>
      <c r="E35" s="143"/>
      <c r="F35" s="143"/>
      <c r="G35" s="143"/>
      <c r="H35" s="143"/>
      <c r="I35" s="143"/>
      <c r="J35" s="143"/>
      <c r="K35" s="143"/>
      <c r="L35" s="130"/>
    </row>
    <row r="36" spans="1:12" ht="12.75">
      <c r="A36" s="130"/>
      <c r="B36" s="130"/>
      <c r="C36" s="143"/>
      <c r="D36" s="143"/>
      <c r="E36" s="143"/>
      <c r="F36" s="143"/>
      <c r="G36" s="143"/>
      <c r="H36" s="143"/>
      <c r="I36" s="143"/>
      <c r="J36" s="143"/>
      <c r="K36" s="143"/>
      <c r="L36" s="130"/>
    </row>
    <row r="37" spans="1:12" ht="12.75">
      <c r="A37" s="130"/>
      <c r="B37" s="130"/>
      <c r="C37" s="143"/>
      <c r="D37" s="143"/>
      <c r="E37" s="143"/>
      <c r="F37" s="143"/>
      <c r="G37" s="143"/>
      <c r="H37" s="143"/>
      <c r="I37" s="143"/>
      <c r="J37" s="143"/>
      <c r="K37" s="143"/>
      <c r="L37" s="130"/>
    </row>
  </sheetData>
  <sheetProtection/>
  <mergeCells count="5">
    <mergeCell ref="B3:G5"/>
    <mergeCell ref="A3:A4"/>
    <mergeCell ref="I3:J3"/>
    <mergeCell ref="H3:H4"/>
    <mergeCell ref="M3:M6"/>
  </mergeCells>
  <printOptions horizontalCentered="1"/>
  <pageMargins left="0.2362204724409449" right="0.2362204724409449" top="0.8661417322834646" bottom="0.984251968503937" header="0.5118110236220472" footer="0.5118110236220472"/>
  <pageSetup cellComments="asDisplayed" fitToHeight="1" fitToWidth="1"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E20"/>
  <sheetViews>
    <sheetView workbookViewId="0" topLeftCell="A1">
      <selection activeCell="A3" sqref="A3:B3"/>
    </sheetView>
  </sheetViews>
  <sheetFormatPr defaultColWidth="9.140625" defaultRowHeight="15"/>
  <cols>
    <col min="1" max="1" width="14.421875" style="16" customWidth="1"/>
    <col min="2" max="2" width="30.140625" style="16" customWidth="1"/>
    <col min="3" max="3" width="16.140625" style="63" customWidth="1"/>
    <col min="4" max="16384" width="9.140625" style="16" customWidth="1"/>
  </cols>
  <sheetData>
    <row r="1" spans="1:4" ht="15.75">
      <c r="A1" s="48" t="s">
        <v>474</v>
      </c>
      <c r="B1" s="12"/>
      <c r="D1" s="12"/>
    </row>
    <row r="2" spans="1:4" ht="13.5" thickBot="1">
      <c r="A2" s="12"/>
      <c r="B2" s="12"/>
      <c r="C2" s="64" t="s">
        <v>91</v>
      </c>
      <c r="D2" s="12"/>
    </row>
    <row r="3" spans="1:3" ht="13.5" thickBot="1">
      <c r="A3" s="1171" t="s">
        <v>642</v>
      </c>
      <c r="B3" s="1172"/>
      <c r="C3" s="644"/>
    </row>
    <row r="4" spans="1:3" ht="12.75">
      <c r="A4" s="1168" t="s">
        <v>110</v>
      </c>
      <c r="B4" s="504" t="s">
        <v>483</v>
      </c>
      <c r="C4" s="621"/>
    </row>
    <row r="5" spans="1:3" ht="12.75">
      <c r="A5" s="1169"/>
      <c r="B5" s="505" t="s">
        <v>111</v>
      </c>
      <c r="C5" s="622"/>
    </row>
    <row r="6" spans="1:3" ht="12.75">
      <c r="A6" s="1169"/>
      <c r="B6" s="505" t="s">
        <v>112</v>
      </c>
      <c r="C6" s="622"/>
    </row>
    <row r="7" spans="1:3" ht="13.5" thickBot="1">
      <c r="A7" s="1169"/>
      <c r="B7" s="505" t="s">
        <v>113</v>
      </c>
      <c r="C7" s="622"/>
    </row>
    <row r="8" spans="1:3" ht="13.5" thickBot="1">
      <c r="A8" s="1170"/>
      <c r="B8" s="506" t="s">
        <v>92</v>
      </c>
      <c r="C8" s="623">
        <f>SUM(C4:C7)</f>
        <v>0</v>
      </c>
    </row>
    <row r="9" spans="1:3" ht="12.75">
      <c r="A9" s="1168" t="s">
        <v>114</v>
      </c>
      <c r="B9" s="504" t="s">
        <v>115</v>
      </c>
      <c r="C9" s="621"/>
    </row>
    <row r="10" spans="1:3" ht="12.75">
      <c r="A10" s="1169"/>
      <c r="B10" s="505" t="s">
        <v>116</v>
      </c>
      <c r="C10" s="622"/>
    </row>
    <row r="11" spans="1:3" ht="12.75">
      <c r="A11" s="1169"/>
      <c r="B11" s="505" t="s">
        <v>117</v>
      </c>
      <c r="C11" s="622"/>
    </row>
    <row r="12" spans="1:3" ht="12.75">
      <c r="A12" s="1169"/>
      <c r="B12" s="505" t="s">
        <v>118</v>
      </c>
      <c r="C12" s="622"/>
    </row>
    <row r="13" spans="1:3" ht="13.5" thickBot="1">
      <c r="A13" s="1169"/>
      <c r="B13" s="507" t="s">
        <v>267</v>
      </c>
      <c r="C13" s="624"/>
    </row>
    <row r="14" spans="1:3" ht="13.5" thickBot="1">
      <c r="A14" s="1170"/>
      <c r="B14" s="506" t="s">
        <v>92</v>
      </c>
      <c r="C14" s="623">
        <f>SUM(C9:C13)</f>
        <v>0</v>
      </c>
    </row>
    <row r="15" spans="1:3" ht="13.5" thickBot="1">
      <c r="A15" s="1173" t="s">
        <v>109</v>
      </c>
      <c r="B15" s="1174"/>
      <c r="C15" s="623">
        <f>C3+C8-C14</f>
        <v>0</v>
      </c>
    </row>
    <row r="16" spans="1:5" ht="12.75">
      <c r="A16" s="12"/>
      <c r="B16" s="12"/>
      <c r="C16" s="62"/>
      <c r="D16" s="12"/>
      <c r="E16" s="12"/>
    </row>
    <row r="17" spans="1:5" ht="12.75">
      <c r="A17" s="12" t="s">
        <v>236</v>
      </c>
      <c r="B17" s="12"/>
      <c r="C17" s="62"/>
      <c r="D17" s="12"/>
      <c r="E17" s="12"/>
    </row>
    <row r="18" spans="1:5" ht="12.75">
      <c r="A18" s="17" t="s">
        <v>499</v>
      </c>
      <c r="B18" s="12"/>
      <c r="C18" s="62"/>
      <c r="D18" s="12"/>
      <c r="E18" s="12"/>
    </row>
    <row r="19" spans="1:5" ht="12.75">
      <c r="A19" s="12"/>
      <c r="B19" s="12"/>
      <c r="C19" s="62"/>
      <c r="D19" s="12"/>
      <c r="E19" s="12"/>
    </row>
    <row r="20" spans="1:5" ht="12.75">
      <c r="A20" s="12"/>
      <c r="B20" s="12"/>
      <c r="C20" s="62"/>
      <c r="D20" s="12"/>
      <c r="E20" s="12"/>
    </row>
  </sheetData>
  <sheetProtection/>
  <mergeCells count="4">
    <mergeCell ref="A4:A8"/>
    <mergeCell ref="A9:A14"/>
    <mergeCell ref="A3:B3"/>
    <mergeCell ref="A15:B15"/>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F31"/>
  <sheetViews>
    <sheetView workbookViewId="0" topLeftCell="A1">
      <selection activeCell="F9" sqref="F9"/>
    </sheetView>
  </sheetViews>
  <sheetFormatPr defaultColWidth="9.140625" defaultRowHeight="15"/>
  <cols>
    <col min="1" max="1" width="10.57421875" style="33" customWidth="1"/>
    <col min="2" max="2" width="43.57421875" style="33" customWidth="1"/>
    <col min="3" max="3" width="17.00390625" style="69" customWidth="1"/>
    <col min="4" max="16384" width="9.140625" style="33" customWidth="1"/>
  </cols>
  <sheetData>
    <row r="1" spans="1:6" ht="13.5" customHeight="1">
      <c r="A1" s="65" t="s">
        <v>475</v>
      </c>
      <c r="B1" s="35"/>
      <c r="C1" s="33"/>
      <c r="D1" s="35"/>
      <c r="E1" s="35"/>
      <c r="F1" s="35"/>
    </row>
    <row r="2" spans="1:6" ht="13.5" customHeight="1" thickBot="1">
      <c r="A2" s="35" t="s">
        <v>659</v>
      </c>
      <c r="B2" s="35"/>
      <c r="C2" s="67" t="s">
        <v>91</v>
      </c>
      <c r="D2" s="35"/>
      <c r="E2" s="35"/>
      <c r="F2" s="35"/>
    </row>
    <row r="3" spans="1:3" ht="16.5" customHeight="1" thickBot="1">
      <c r="A3" s="1173" t="s">
        <v>108</v>
      </c>
      <c r="B3" s="1180"/>
      <c r="C3" s="68">
        <v>3114</v>
      </c>
    </row>
    <row r="4" spans="1:3" ht="12.75" customHeight="1">
      <c r="A4" s="1175" t="s">
        <v>110</v>
      </c>
      <c r="B4" s="493" t="s">
        <v>119</v>
      </c>
      <c r="C4" s="625">
        <v>28</v>
      </c>
    </row>
    <row r="5" spans="1:3" ht="12.75" customHeight="1">
      <c r="A5" s="1176"/>
      <c r="B5" s="494" t="s">
        <v>484</v>
      </c>
      <c r="C5" s="651">
        <v>533</v>
      </c>
    </row>
    <row r="6" spans="1:3" ht="12.75" customHeight="1">
      <c r="A6" s="1176"/>
      <c r="B6" s="495" t="s">
        <v>434</v>
      </c>
      <c r="C6" s="651"/>
    </row>
    <row r="7" spans="1:3" ht="12.75" customHeight="1">
      <c r="A7" s="1176"/>
      <c r="B7" s="494" t="s">
        <v>120</v>
      </c>
      <c r="C7" s="651"/>
    </row>
    <row r="8" spans="1:3" ht="12.75" customHeight="1">
      <c r="A8" s="1176"/>
      <c r="B8" s="494" t="s">
        <v>121</v>
      </c>
      <c r="C8" s="652"/>
    </row>
    <row r="9" spans="1:3" ht="12.75" customHeight="1">
      <c r="A9" s="1176"/>
      <c r="B9" s="494" t="s">
        <v>435</v>
      </c>
      <c r="C9" s="651"/>
    </row>
    <row r="10" spans="1:3" ht="12.75" customHeight="1">
      <c r="A10" s="1176"/>
      <c r="B10" s="496" t="s">
        <v>122</v>
      </c>
      <c r="C10" s="653">
        <f>SUM(C11:C13)</f>
        <v>0</v>
      </c>
    </row>
    <row r="11" spans="1:3" ht="12.75" customHeight="1">
      <c r="A11" s="1176"/>
      <c r="B11" s="494" t="s">
        <v>123</v>
      </c>
      <c r="C11" s="651"/>
    </row>
    <row r="12" spans="1:3" ht="12.75" customHeight="1">
      <c r="A12" s="1176"/>
      <c r="B12" s="497" t="s">
        <v>124</v>
      </c>
      <c r="C12" s="651"/>
    </row>
    <row r="13" spans="1:3" ht="12.75" customHeight="1" thickBot="1">
      <c r="A13" s="1176"/>
      <c r="B13" s="494" t="s">
        <v>125</v>
      </c>
      <c r="C13" s="654"/>
    </row>
    <row r="14" spans="1:3" s="34" customFormat="1" ht="15.75" customHeight="1" thickBot="1">
      <c r="A14" s="1177"/>
      <c r="B14" s="498" t="s">
        <v>93</v>
      </c>
      <c r="C14" s="655">
        <f>C4+C5+C6+C7+C8+C9+C10</f>
        <v>561</v>
      </c>
    </row>
    <row r="15" spans="1:3" ht="12.75" customHeight="1">
      <c r="A15" s="1178" t="s">
        <v>114</v>
      </c>
      <c r="B15" s="499" t="s">
        <v>182</v>
      </c>
      <c r="C15" s="656">
        <f>SUM(C16:C19)</f>
        <v>526</v>
      </c>
    </row>
    <row r="16" spans="1:3" ht="12.75" customHeight="1">
      <c r="A16" s="1178"/>
      <c r="B16" s="500" t="s">
        <v>251</v>
      </c>
      <c r="C16" s="657"/>
    </row>
    <row r="17" spans="1:3" ht="12.75" customHeight="1">
      <c r="A17" s="1178"/>
      <c r="B17" s="501" t="s">
        <v>126</v>
      </c>
      <c r="C17" s="658"/>
    </row>
    <row r="18" spans="1:3" ht="12.75" customHeight="1">
      <c r="A18" s="1178"/>
      <c r="B18" s="501" t="s">
        <v>127</v>
      </c>
      <c r="C18" s="658"/>
    </row>
    <row r="19" spans="1:4" ht="12.75" customHeight="1">
      <c r="A19" s="1178"/>
      <c r="B19" s="501" t="s">
        <v>436</v>
      </c>
      <c r="C19" s="658">
        <v>526</v>
      </c>
      <c r="D19" s="33" t="s">
        <v>665</v>
      </c>
    </row>
    <row r="20" spans="1:3" ht="12.75" customHeight="1">
      <c r="A20" s="1178"/>
      <c r="B20" s="502" t="s">
        <v>437</v>
      </c>
      <c r="C20" s="659"/>
    </row>
    <row r="21" spans="1:3" ht="12.75" customHeight="1">
      <c r="A21" s="1178"/>
      <c r="B21" s="503" t="s">
        <v>128</v>
      </c>
      <c r="C21" s="660">
        <f>SUM(C22:C24)</f>
        <v>0</v>
      </c>
    </row>
    <row r="22" spans="1:3" ht="12.75" customHeight="1">
      <c r="A22" s="1178"/>
      <c r="B22" s="494" t="s">
        <v>129</v>
      </c>
      <c r="C22" s="651"/>
    </row>
    <row r="23" spans="1:3" ht="12.75" customHeight="1">
      <c r="A23" s="1178"/>
      <c r="B23" s="494" t="s">
        <v>130</v>
      </c>
      <c r="C23" s="651"/>
    </row>
    <row r="24" spans="1:3" ht="12.75" customHeight="1" thickBot="1">
      <c r="A24" s="1178"/>
      <c r="B24" s="494" t="s">
        <v>131</v>
      </c>
      <c r="C24" s="651"/>
    </row>
    <row r="25" spans="1:3" ht="13.5" thickBot="1">
      <c r="A25" s="1179"/>
      <c r="B25" s="498" t="s">
        <v>92</v>
      </c>
      <c r="C25" s="655">
        <f>C15+C20+C21</f>
        <v>526</v>
      </c>
    </row>
    <row r="26" spans="1:3" ht="18.75" customHeight="1" thickBot="1">
      <c r="A26" s="1173" t="s">
        <v>109</v>
      </c>
      <c r="B26" s="1180"/>
      <c r="C26" s="655">
        <f>C3+C14-C25</f>
        <v>3149</v>
      </c>
    </row>
    <row r="27" spans="2:5" ht="12.75" customHeight="1">
      <c r="B27" s="35"/>
      <c r="C27" s="66"/>
      <c r="D27" s="35"/>
      <c r="E27" s="35"/>
    </row>
    <row r="28" spans="1:5" ht="12.75">
      <c r="A28" s="12" t="s">
        <v>236</v>
      </c>
      <c r="B28" s="35"/>
      <c r="C28" s="66"/>
      <c r="D28" s="35"/>
      <c r="E28" s="35"/>
    </row>
    <row r="29" ht="12.75">
      <c r="A29" s="17" t="s">
        <v>482</v>
      </c>
    </row>
    <row r="31" ht="12.75">
      <c r="A31" s="33" t="s">
        <v>667</v>
      </c>
    </row>
  </sheetData>
  <sheetProtection insertRows="0" deleteRows="0"/>
  <mergeCells count="4">
    <mergeCell ref="A4:A14"/>
    <mergeCell ref="A15:A25"/>
    <mergeCell ref="A3:B3"/>
    <mergeCell ref="A26:B26"/>
  </mergeCells>
  <printOptions horizontalCentered="1"/>
  <pageMargins left="0.2362204724409449" right="0.2362204724409449" top="0.7086614173228347" bottom="0.7086614173228347" header="0.5118110236220472" footer="0.5118110236220472"/>
  <pageSetup fitToHeight="1" fitToWidth="1" horizontalDpi="300" verticalDpi="300" orientation="landscape" paperSize="9" r:id="rId2"/>
  <drawing r:id="rId1"/>
</worksheet>
</file>

<file path=xl/worksheets/sheet16.xml><?xml version="1.0" encoding="utf-8"?>
<worksheet xmlns="http://schemas.openxmlformats.org/spreadsheetml/2006/main" xmlns:r="http://schemas.openxmlformats.org/officeDocument/2006/relationships">
  <dimension ref="A1:H33"/>
  <sheetViews>
    <sheetView workbookViewId="0" topLeftCell="A1">
      <selection activeCell="A3" sqref="A3:B3"/>
    </sheetView>
  </sheetViews>
  <sheetFormatPr defaultColWidth="9.140625" defaultRowHeight="15"/>
  <cols>
    <col min="1" max="1" width="13.28125" style="16" customWidth="1"/>
    <col min="2" max="2" width="54.7109375" style="16" customWidth="1"/>
    <col min="3" max="3" width="14.28125" style="63" customWidth="1"/>
    <col min="4" max="4" width="56.421875" style="16" customWidth="1"/>
    <col min="5" max="5" width="9.140625" style="16" customWidth="1"/>
    <col min="6" max="6" width="17.57421875" style="16" customWidth="1"/>
    <col min="7" max="16384" width="9.140625" style="16" customWidth="1"/>
  </cols>
  <sheetData>
    <row r="1" spans="1:4" ht="15.75">
      <c r="A1" s="11" t="s">
        <v>476</v>
      </c>
      <c r="B1" s="12"/>
      <c r="C1" s="16"/>
      <c r="D1" s="12"/>
    </row>
    <row r="2" spans="1:4" ht="13.5" thickBot="1">
      <c r="A2" s="12"/>
      <c r="B2" s="12" t="s">
        <v>659</v>
      </c>
      <c r="C2" s="83" t="s">
        <v>91</v>
      </c>
      <c r="D2" s="12"/>
    </row>
    <row r="3" spans="1:3" ht="13.5" thickBot="1">
      <c r="A3" s="1173" t="s">
        <v>108</v>
      </c>
      <c r="B3" s="1174"/>
      <c r="C3" s="644">
        <v>2020</v>
      </c>
    </row>
    <row r="4" spans="1:7" ht="12.75" customHeight="1">
      <c r="A4" s="1181" t="s">
        <v>110</v>
      </c>
      <c r="B4" s="487" t="s">
        <v>269</v>
      </c>
      <c r="C4" s="647">
        <v>867</v>
      </c>
      <c r="D4" s="186"/>
      <c r="E4" s="187"/>
      <c r="F4" s="188"/>
      <c r="G4" s="187"/>
    </row>
    <row r="5" spans="1:7" ht="12.75" customHeight="1">
      <c r="A5" s="1182"/>
      <c r="B5" s="488" t="s">
        <v>132</v>
      </c>
      <c r="C5" s="647"/>
      <c r="D5" s="186"/>
      <c r="E5" s="187"/>
      <c r="F5" s="188"/>
      <c r="G5" s="187"/>
    </row>
    <row r="6" spans="1:7" ht="12.75" customHeight="1" thickBot="1">
      <c r="A6" s="1183"/>
      <c r="B6" s="489" t="s">
        <v>270</v>
      </c>
      <c r="C6" s="648"/>
      <c r="D6" s="186"/>
      <c r="E6" s="187"/>
      <c r="F6" s="188"/>
      <c r="G6" s="187"/>
    </row>
    <row r="7" spans="1:7" ht="16.5" customHeight="1" thickBot="1">
      <c r="A7" s="1184"/>
      <c r="B7" s="490" t="s">
        <v>92</v>
      </c>
      <c r="C7" s="649">
        <f>SUM(C4:C6)</f>
        <v>867</v>
      </c>
      <c r="D7" s="186"/>
      <c r="E7" s="187"/>
      <c r="F7" s="188"/>
      <c r="G7" s="187"/>
    </row>
    <row r="8" spans="1:7" ht="16.5" customHeight="1" thickBot="1">
      <c r="A8" s="491" t="s">
        <v>114</v>
      </c>
      <c r="B8" s="492" t="s">
        <v>92</v>
      </c>
      <c r="C8" s="650">
        <v>636</v>
      </c>
      <c r="D8" s="186"/>
      <c r="E8" s="187"/>
      <c r="F8" s="188"/>
      <c r="G8" s="187"/>
    </row>
    <row r="9" spans="1:7" ht="16.5" customHeight="1" thickBot="1">
      <c r="A9" s="1185" t="s">
        <v>133</v>
      </c>
      <c r="B9" s="1186"/>
      <c r="C9" s="623">
        <f>C3+C7-C8</f>
        <v>2251</v>
      </c>
      <c r="D9" s="186"/>
      <c r="E9" s="187"/>
      <c r="F9" s="188"/>
      <c r="G9" s="187"/>
    </row>
    <row r="10" spans="1:7" ht="15" customHeight="1">
      <c r="A10" s="74"/>
      <c r="B10" s="89"/>
      <c r="C10" s="189"/>
      <c r="D10" s="186"/>
      <c r="E10" s="187"/>
      <c r="F10" s="188"/>
      <c r="G10" s="187"/>
    </row>
    <row r="11" spans="1:8" ht="12.75">
      <c r="A11" s="12" t="s">
        <v>215</v>
      </c>
      <c r="B11" s="190"/>
      <c r="C11" s="191"/>
      <c r="D11" s="190"/>
      <c r="E11" s="192"/>
      <c r="F11" s="186"/>
      <c r="G11" s="186"/>
      <c r="H11" s="186"/>
    </row>
    <row r="12" spans="1:8" ht="12.75">
      <c r="A12" s="206" t="s">
        <v>641</v>
      </c>
      <c r="B12" s="205"/>
      <c r="C12" s="193"/>
      <c r="D12" s="190"/>
      <c r="E12" s="192"/>
      <c r="F12" s="186"/>
      <c r="G12" s="186"/>
      <c r="H12" s="186"/>
    </row>
    <row r="13" spans="1:8" ht="12.75">
      <c r="A13" s="17" t="s">
        <v>500</v>
      </c>
      <c r="B13" s="91"/>
      <c r="C13" s="194"/>
      <c r="D13" s="91"/>
      <c r="E13" s="130"/>
      <c r="F13" s="130"/>
      <c r="G13" s="130"/>
      <c r="H13" s="130"/>
    </row>
    <row r="14" spans="1:8" ht="12.75">
      <c r="A14" s="142"/>
      <c r="B14" s="142"/>
      <c r="C14" s="195"/>
      <c r="D14" s="196"/>
      <c r="E14" s="197"/>
      <c r="F14" s="197"/>
      <c r="G14" s="197"/>
      <c r="H14" s="198"/>
    </row>
    <row r="15" spans="1:8" ht="12.75">
      <c r="A15" s="142"/>
      <c r="B15" s="142"/>
      <c r="C15" s="199"/>
      <c r="D15" s="142"/>
      <c r="E15" s="198"/>
      <c r="F15" s="198"/>
      <c r="G15" s="197"/>
      <c r="H15" s="198"/>
    </row>
    <row r="16" spans="1:8" ht="12.75">
      <c r="A16" s="200"/>
      <c r="B16" s="200"/>
      <c r="C16" s="201"/>
      <c r="D16" s="198"/>
      <c r="E16" s="198"/>
      <c r="F16" s="198"/>
      <c r="G16" s="198"/>
      <c r="H16" s="198"/>
    </row>
    <row r="17" spans="1:8" ht="12.75">
      <c r="A17" s="202"/>
      <c r="B17" s="202"/>
      <c r="C17" s="203"/>
      <c r="D17" s="202"/>
      <c r="E17" s="202"/>
      <c r="F17" s="202"/>
      <c r="G17" s="202"/>
      <c r="H17" s="202"/>
    </row>
    <row r="18" spans="1:8" ht="12.75">
      <c r="A18" s="202"/>
      <c r="B18" s="202"/>
      <c r="C18" s="203"/>
      <c r="D18" s="202"/>
      <c r="E18" s="202"/>
      <c r="F18" s="202"/>
      <c r="G18" s="202"/>
      <c r="H18" s="202"/>
    </row>
    <row r="19" spans="1:8" ht="12.75">
      <c r="A19" s="130"/>
      <c r="B19" s="130"/>
      <c r="C19" s="143"/>
      <c r="D19" s="130"/>
      <c r="E19" s="130"/>
      <c r="F19" s="130"/>
      <c r="G19" s="130"/>
      <c r="H19" s="130"/>
    </row>
    <row r="20" spans="1:8" ht="12.75">
      <c r="A20" s="130"/>
      <c r="B20" s="130"/>
      <c r="C20" s="143"/>
      <c r="D20" s="130"/>
      <c r="E20" s="130"/>
      <c r="F20" s="130"/>
      <c r="G20" s="130"/>
      <c r="H20" s="130"/>
    </row>
    <row r="21" spans="1:8" ht="12.75">
      <c r="A21" s="130"/>
      <c r="B21" s="130"/>
      <c r="C21" s="143"/>
      <c r="D21" s="130"/>
      <c r="E21" s="130"/>
      <c r="F21" s="130"/>
      <c r="G21" s="130"/>
      <c r="H21" s="130"/>
    </row>
    <row r="22" spans="1:8" ht="12.75">
      <c r="A22" s="130"/>
      <c r="B22" s="130"/>
      <c r="C22" s="143"/>
      <c r="D22" s="130"/>
      <c r="E22" s="130"/>
      <c r="F22" s="130"/>
      <c r="G22" s="130"/>
      <c r="H22" s="130"/>
    </row>
    <row r="23" spans="1:8" ht="12.75">
      <c r="A23" s="130"/>
      <c r="B23" s="130"/>
      <c r="C23" s="143"/>
      <c r="D23" s="130"/>
      <c r="E23" s="130"/>
      <c r="F23" s="130"/>
      <c r="G23" s="130"/>
      <c r="H23" s="130"/>
    </row>
    <row r="24" spans="1:8" ht="12.75">
      <c r="A24" s="130"/>
      <c r="B24" s="130"/>
      <c r="C24" s="143"/>
      <c r="D24" s="130"/>
      <c r="E24" s="130"/>
      <c r="F24" s="130"/>
      <c r="G24" s="130"/>
      <c r="H24" s="130"/>
    </row>
    <row r="25" spans="1:8" ht="12.75">
      <c r="A25" s="130"/>
      <c r="B25" s="130"/>
      <c r="C25" s="143"/>
      <c r="D25" s="130"/>
      <c r="E25" s="130"/>
      <c r="F25" s="130"/>
      <c r="G25" s="130"/>
      <c r="H25" s="130"/>
    </row>
    <row r="26" spans="1:8" ht="12.75">
      <c r="A26" s="130"/>
      <c r="B26" s="130"/>
      <c r="C26" s="143"/>
      <c r="D26" s="130"/>
      <c r="E26" s="130"/>
      <c r="F26" s="130"/>
      <c r="G26" s="130"/>
      <c r="H26" s="130"/>
    </row>
    <row r="27" spans="1:8" ht="12.75">
      <c r="A27" s="130"/>
      <c r="B27" s="130"/>
      <c r="C27" s="143"/>
      <c r="D27" s="130"/>
      <c r="E27" s="130"/>
      <c r="F27" s="130"/>
      <c r="G27" s="130"/>
      <c r="H27" s="130"/>
    </row>
    <row r="28" spans="1:8" ht="12.75">
      <c r="A28" s="130"/>
      <c r="B28" s="130"/>
      <c r="C28" s="143"/>
      <c r="D28" s="130"/>
      <c r="E28" s="130"/>
      <c r="F28" s="130"/>
      <c r="G28" s="130"/>
      <c r="H28" s="130"/>
    </row>
    <row r="29" spans="1:8" ht="12.75">
      <c r="A29" s="130"/>
      <c r="B29" s="130"/>
      <c r="C29" s="143"/>
      <c r="D29" s="130"/>
      <c r="E29" s="130"/>
      <c r="F29" s="130"/>
      <c r="G29" s="130"/>
      <c r="H29" s="130"/>
    </row>
    <row r="30" spans="1:8" ht="12.75">
      <c r="A30" s="130"/>
      <c r="B30" s="130"/>
      <c r="C30" s="143"/>
      <c r="D30" s="130"/>
      <c r="E30" s="130"/>
      <c r="F30" s="130"/>
      <c r="G30" s="130"/>
      <c r="H30" s="130"/>
    </row>
    <row r="31" spans="1:8" ht="12.75">
      <c r="A31" s="130"/>
      <c r="B31" s="130"/>
      <c r="C31" s="143"/>
      <c r="D31" s="130"/>
      <c r="E31" s="130"/>
      <c r="F31" s="130"/>
      <c r="G31" s="130"/>
      <c r="H31" s="130"/>
    </row>
    <row r="32" spans="1:8" ht="12.75">
      <c r="A32" s="130"/>
      <c r="B32" s="130"/>
      <c r="C32" s="143"/>
      <c r="D32" s="130"/>
      <c r="E32" s="130"/>
      <c r="F32" s="130"/>
      <c r="G32" s="130"/>
      <c r="H32" s="130"/>
    </row>
    <row r="33" spans="1:8" ht="12.75">
      <c r="A33" s="130"/>
      <c r="B33" s="130"/>
      <c r="C33" s="143"/>
      <c r="D33" s="130"/>
      <c r="E33" s="130"/>
      <c r="F33" s="130"/>
      <c r="G33" s="130"/>
      <c r="H33" s="130"/>
    </row>
  </sheetData>
  <sheetProtection insertRows="0"/>
  <mergeCells count="3">
    <mergeCell ref="A4:A7"/>
    <mergeCell ref="A3:B3"/>
    <mergeCell ref="A9:B9"/>
  </mergeCells>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E22"/>
  <sheetViews>
    <sheetView workbookViewId="0" topLeftCell="A1">
      <selection activeCell="B17" sqref="B17"/>
    </sheetView>
  </sheetViews>
  <sheetFormatPr defaultColWidth="9.140625" defaultRowHeight="15"/>
  <cols>
    <col min="1" max="1" width="15.57421875" style="33" customWidth="1"/>
    <col min="2" max="2" width="32.00390625" style="33" customWidth="1"/>
    <col min="3" max="3" width="17.8515625" style="69" customWidth="1"/>
    <col min="4" max="16384" width="9.140625" style="33" customWidth="1"/>
  </cols>
  <sheetData>
    <row r="1" spans="1:5" ht="13.5" customHeight="1">
      <c r="A1" s="52" t="s">
        <v>477</v>
      </c>
      <c r="B1" s="35"/>
      <c r="D1" s="35"/>
      <c r="E1" s="35"/>
    </row>
    <row r="2" spans="1:5" ht="13.5" thickBot="1">
      <c r="A2" s="35" t="s">
        <v>659</v>
      </c>
      <c r="B2" s="35"/>
      <c r="C2" s="70" t="s">
        <v>91</v>
      </c>
      <c r="D2" s="35"/>
      <c r="E2" s="35"/>
    </row>
    <row r="3" spans="1:5" ht="13.5" thickBot="1">
      <c r="A3" s="1173" t="s">
        <v>108</v>
      </c>
      <c r="B3" s="1174"/>
      <c r="C3" s="644">
        <v>3</v>
      </c>
      <c r="D3" s="35"/>
      <c r="E3" s="35"/>
    </row>
    <row r="4" spans="1:5" ht="12.75">
      <c r="A4" s="1168" t="s">
        <v>110</v>
      </c>
      <c r="B4" s="504" t="s">
        <v>483</v>
      </c>
      <c r="C4" s="621"/>
      <c r="D4" s="35"/>
      <c r="E4" s="35"/>
    </row>
    <row r="5" spans="1:5" ht="12.75">
      <c r="A5" s="1169"/>
      <c r="B5" s="505" t="s">
        <v>134</v>
      </c>
      <c r="C5" s="622"/>
      <c r="D5" s="35"/>
      <c r="E5" s="35"/>
    </row>
    <row r="6" spans="1:5" ht="12.75">
      <c r="A6" s="1169"/>
      <c r="B6" s="505" t="s">
        <v>111</v>
      </c>
      <c r="C6" s="622"/>
      <c r="D6" s="35"/>
      <c r="E6" s="35"/>
    </row>
    <row r="7" spans="1:5" ht="12.75">
      <c r="A7" s="1169"/>
      <c r="B7" s="509" t="s">
        <v>113</v>
      </c>
      <c r="C7" s="624"/>
      <c r="D7" s="35"/>
      <c r="E7" s="35"/>
    </row>
    <row r="8" spans="1:5" ht="13.5" thickBot="1">
      <c r="A8" s="1169"/>
      <c r="B8" s="509" t="s">
        <v>266</v>
      </c>
      <c r="C8" s="624"/>
      <c r="D8" s="35"/>
      <c r="E8" s="35"/>
    </row>
    <row r="9" spans="1:5" ht="13.5" thickBot="1">
      <c r="A9" s="1170"/>
      <c r="B9" s="506" t="s">
        <v>92</v>
      </c>
      <c r="C9" s="645">
        <f>SUM(C4:C8)</f>
        <v>0</v>
      </c>
      <c r="D9" s="35"/>
      <c r="E9" s="35"/>
    </row>
    <row r="10" spans="1:5" ht="12.75">
      <c r="A10" s="1187" t="s">
        <v>114</v>
      </c>
      <c r="B10" s="504" t="s">
        <v>135</v>
      </c>
      <c r="C10" s="646"/>
      <c r="D10" s="35"/>
      <c r="E10" s="35"/>
    </row>
    <row r="11" spans="1:5" ht="12.75">
      <c r="A11" s="1169"/>
      <c r="B11" s="505" t="s">
        <v>136</v>
      </c>
      <c r="C11" s="622"/>
      <c r="D11" s="35"/>
      <c r="E11" s="35"/>
    </row>
    <row r="12" spans="1:5" ht="12.75">
      <c r="A12" s="1169"/>
      <c r="B12" s="505" t="s">
        <v>116</v>
      </c>
      <c r="C12" s="622"/>
      <c r="D12" s="35"/>
      <c r="E12" s="35"/>
    </row>
    <row r="13" spans="1:5" ht="12.75">
      <c r="A13" s="1169"/>
      <c r="B13" s="505" t="s">
        <v>118</v>
      </c>
      <c r="C13" s="622"/>
      <c r="D13" s="35"/>
      <c r="E13" s="35"/>
    </row>
    <row r="14" spans="1:5" ht="13.5" thickBot="1">
      <c r="A14" s="1169"/>
      <c r="B14" s="505" t="s">
        <v>267</v>
      </c>
      <c r="C14" s="622"/>
      <c r="D14" s="35"/>
      <c r="E14" s="35"/>
    </row>
    <row r="15" spans="1:5" ht="13.5" thickBot="1">
      <c r="A15" s="1170"/>
      <c r="B15" s="506" t="s">
        <v>92</v>
      </c>
      <c r="C15" s="645">
        <f>SUM(C10:C14)</f>
        <v>0</v>
      </c>
      <c r="D15" s="35"/>
      <c r="E15" s="35"/>
    </row>
    <row r="16" spans="1:5" ht="13.5" thickBot="1">
      <c r="A16" s="1173" t="s">
        <v>109</v>
      </c>
      <c r="B16" s="1174"/>
      <c r="C16" s="645">
        <f>C3+C9-C15</f>
        <v>3</v>
      </c>
      <c r="D16" s="35"/>
      <c r="E16" s="35"/>
    </row>
    <row r="17" spans="1:5" ht="12.75">
      <c r="A17" s="35"/>
      <c r="B17" s="32"/>
      <c r="C17" s="66"/>
      <c r="D17" s="35"/>
      <c r="E17" s="35"/>
    </row>
    <row r="18" spans="1:5" ht="12.75">
      <c r="A18" s="12" t="s">
        <v>236</v>
      </c>
      <c r="B18" s="35"/>
      <c r="C18" s="66"/>
      <c r="D18" s="35"/>
      <c r="E18" s="35"/>
    </row>
    <row r="19" spans="1:5" ht="12.75">
      <c r="A19" s="17" t="s">
        <v>482</v>
      </c>
      <c r="B19" s="35"/>
      <c r="C19" s="66"/>
      <c r="D19" s="35"/>
      <c r="E19" s="35"/>
    </row>
    <row r="20" spans="1:5" ht="12.75">
      <c r="A20" s="35"/>
      <c r="B20" s="35"/>
      <c r="C20" s="66"/>
      <c r="D20" s="35"/>
      <c r="E20" s="35"/>
    </row>
    <row r="21" spans="1:5" ht="12.75">
      <c r="A21" s="35"/>
      <c r="B21" s="35"/>
      <c r="C21" s="66"/>
      <c r="D21" s="35"/>
      <c r="E21" s="35"/>
    </row>
    <row r="22" spans="1:5" ht="12.75">
      <c r="A22" s="35"/>
      <c r="B22" s="35"/>
      <c r="C22" s="66"/>
      <c r="D22" s="35"/>
      <c r="E22" s="35"/>
    </row>
  </sheetData>
  <sheetProtection/>
  <mergeCells count="4">
    <mergeCell ref="A4:A9"/>
    <mergeCell ref="A10:A15"/>
    <mergeCell ref="A3:B3"/>
    <mergeCell ref="A16:B16"/>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I26"/>
  <sheetViews>
    <sheetView workbookViewId="0" topLeftCell="A1">
      <selection activeCell="G17" sqref="G17"/>
    </sheetView>
  </sheetViews>
  <sheetFormatPr defaultColWidth="9.140625" defaultRowHeight="15"/>
  <cols>
    <col min="1" max="1" width="11.8515625" style="16" customWidth="1"/>
    <col min="2" max="2" width="6.8515625" style="16" customWidth="1"/>
    <col min="3" max="3" width="68.421875" style="16" customWidth="1"/>
    <col min="4" max="6" width="10.421875" style="63" customWidth="1"/>
    <col min="7" max="7" width="17.57421875" style="16" customWidth="1"/>
    <col min="8" max="16384" width="9.140625" style="16" customWidth="1"/>
  </cols>
  <sheetData>
    <row r="1" spans="1:9" ht="15.75">
      <c r="A1" s="11" t="s">
        <v>478</v>
      </c>
      <c r="B1" s="12"/>
      <c r="C1" s="12"/>
      <c r="D1" s="62"/>
      <c r="E1" s="62"/>
      <c r="G1" s="12"/>
      <c r="H1" s="12"/>
      <c r="I1" s="12"/>
    </row>
    <row r="2" spans="1:9" ht="13.5" thickBot="1">
      <c r="A2" s="12"/>
      <c r="B2" s="12"/>
      <c r="C2" s="12" t="s">
        <v>659</v>
      </c>
      <c r="D2" s="62"/>
      <c r="E2" s="62"/>
      <c r="F2" s="83" t="s">
        <v>91</v>
      </c>
      <c r="G2" s="12"/>
      <c r="H2" s="12"/>
      <c r="I2" s="12"/>
    </row>
    <row r="3" spans="1:9" s="29" customFormat="1" ht="17.25" customHeight="1" thickBot="1">
      <c r="A3" s="84"/>
      <c r="B3" s="85"/>
      <c r="C3" s="86" t="s">
        <v>100</v>
      </c>
      <c r="D3" s="87" t="s">
        <v>137</v>
      </c>
      <c r="E3" s="87" t="s">
        <v>138</v>
      </c>
      <c r="F3" s="88" t="s">
        <v>93</v>
      </c>
      <c r="G3" s="28"/>
      <c r="H3" s="28"/>
      <c r="I3" s="28"/>
    </row>
    <row r="4" spans="1:9" ht="12.75" customHeight="1">
      <c r="A4" s="1183" t="s">
        <v>108</v>
      </c>
      <c r="B4" s="510" t="s">
        <v>139</v>
      </c>
      <c r="C4" s="510"/>
      <c r="D4" s="628">
        <v>732</v>
      </c>
      <c r="E4" s="628"/>
      <c r="F4" s="629">
        <v>732</v>
      </c>
      <c r="G4" s="12"/>
      <c r="H4" s="12"/>
      <c r="I4" s="12"/>
    </row>
    <row r="5" spans="1:9" ht="12.75" customHeight="1">
      <c r="A5" s="1183"/>
      <c r="B5" s="505" t="s">
        <v>140</v>
      </c>
      <c r="C5" s="505"/>
      <c r="D5" s="630"/>
      <c r="E5" s="630"/>
      <c r="F5" s="631">
        <f>SUM(D5:E5)</f>
        <v>0</v>
      </c>
      <c r="G5" s="89"/>
      <c r="H5" s="90"/>
      <c r="I5" s="12"/>
    </row>
    <row r="6" spans="1:9" ht="12.75" customHeight="1">
      <c r="A6" s="1183"/>
      <c r="B6" s="505" t="s">
        <v>183</v>
      </c>
      <c r="C6" s="505"/>
      <c r="D6" s="174">
        <v>638</v>
      </c>
      <c r="E6" s="630"/>
      <c r="F6" s="632">
        <v>638</v>
      </c>
      <c r="G6" s="89"/>
      <c r="H6" s="90"/>
      <c r="I6" s="12"/>
    </row>
    <row r="7" spans="1:9" ht="12.75" customHeight="1" thickBot="1">
      <c r="A7" s="1183"/>
      <c r="B7" s="509" t="s">
        <v>184</v>
      </c>
      <c r="C7" s="511"/>
      <c r="D7" s="179">
        <v>87</v>
      </c>
      <c r="E7" s="633"/>
      <c r="F7" s="634">
        <v>87</v>
      </c>
      <c r="G7" s="89"/>
      <c r="H7" s="90"/>
      <c r="I7" s="12"/>
    </row>
    <row r="8" spans="1:9" ht="13.5" thickBot="1">
      <c r="A8" s="1184"/>
      <c r="B8" s="512" t="s">
        <v>93</v>
      </c>
      <c r="C8" s="512"/>
      <c r="D8" s="635">
        <f>SUM(D4:D7)</f>
        <v>1457</v>
      </c>
      <c r="E8" s="635">
        <f>SUM(E4:E7)</f>
        <v>0</v>
      </c>
      <c r="F8" s="636">
        <f>SUM(F4:F7)</f>
        <v>1457</v>
      </c>
      <c r="G8" s="89"/>
      <c r="H8" s="90"/>
      <c r="I8" s="12"/>
    </row>
    <row r="9" spans="1:9" ht="12.75">
      <c r="A9" s="1181" t="s">
        <v>141</v>
      </c>
      <c r="B9" s="510" t="s">
        <v>139</v>
      </c>
      <c r="C9" s="513"/>
      <c r="D9" s="637">
        <v>113</v>
      </c>
      <c r="E9" s="637"/>
      <c r="F9" s="638">
        <v>113</v>
      </c>
      <c r="G9" s="91"/>
      <c r="H9" s="91"/>
      <c r="I9" s="91"/>
    </row>
    <row r="10" spans="1:9" ht="12.75">
      <c r="A10" s="1182"/>
      <c r="B10" s="505" t="s">
        <v>140</v>
      </c>
      <c r="C10" s="514"/>
      <c r="D10" s="628"/>
      <c r="E10" s="630"/>
      <c r="F10" s="639">
        <f>SUM(D10:E10)</f>
        <v>0</v>
      </c>
      <c r="G10" s="91"/>
      <c r="H10" s="91"/>
      <c r="I10" s="91"/>
    </row>
    <row r="11" spans="1:9" ht="12.75">
      <c r="A11" s="1182"/>
      <c r="B11" s="505" t="s">
        <v>183</v>
      </c>
      <c r="C11" s="514"/>
      <c r="D11" s="628">
        <v>787</v>
      </c>
      <c r="E11" s="630"/>
      <c r="F11" s="639">
        <v>787</v>
      </c>
      <c r="G11" s="12"/>
      <c r="H11" s="12"/>
      <c r="I11" s="12"/>
    </row>
    <row r="12" spans="1:9" ht="13.5" thickBot="1">
      <c r="A12" s="1182"/>
      <c r="B12" s="509" t="s">
        <v>184</v>
      </c>
      <c r="C12" s="514"/>
      <c r="D12" s="630">
        <v>117</v>
      </c>
      <c r="E12" s="630"/>
      <c r="F12" s="640">
        <v>117</v>
      </c>
      <c r="G12" s="12"/>
      <c r="H12" s="12"/>
      <c r="I12" s="12"/>
    </row>
    <row r="13" spans="1:9" ht="13.5" thickBot="1">
      <c r="A13" s="1188"/>
      <c r="B13" s="515" t="s">
        <v>92</v>
      </c>
      <c r="C13" s="515"/>
      <c r="D13" s="641">
        <f>SUM(D9:D12)</f>
        <v>1017</v>
      </c>
      <c r="E13" s="641">
        <f>SUM(E9:E12)</f>
        <v>0</v>
      </c>
      <c r="F13" s="642">
        <f aca="true" t="shared" si="0" ref="F13:F22">SUM(D13:E13)</f>
        <v>1017</v>
      </c>
      <c r="G13" s="12"/>
      <c r="H13" s="12"/>
      <c r="I13" s="12"/>
    </row>
    <row r="14" spans="1:9" ht="12.75">
      <c r="A14" s="1181" t="s">
        <v>142</v>
      </c>
      <c r="B14" s="510" t="s">
        <v>139</v>
      </c>
      <c r="C14" s="516"/>
      <c r="D14" s="628">
        <v>483</v>
      </c>
      <c r="E14" s="628"/>
      <c r="F14" s="639">
        <f t="shared" si="0"/>
        <v>483</v>
      </c>
      <c r="G14" s="91"/>
      <c r="H14" s="91"/>
      <c r="I14" s="91"/>
    </row>
    <row r="15" spans="1:9" ht="12.75">
      <c r="A15" s="1182"/>
      <c r="B15" s="505" t="s">
        <v>140</v>
      </c>
      <c r="C15" s="514"/>
      <c r="D15" s="628"/>
      <c r="E15" s="630"/>
      <c r="F15" s="639">
        <f t="shared" si="0"/>
        <v>0</v>
      </c>
      <c r="G15" s="91"/>
      <c r="H15" s="91"/>
      <c r="I15" s="91"/>
    </row>
    <row r="16" spans="1:9" ht="12.75">
      <c r="A16" s="1182"/>
      <c r="B16" s="505" t="s">
        <v>183</v>
      </c>
      <c r="C16" s="514"/>
      <c r="D16" s="628"/>
      <c r="E16" s="630"/>
      <c r="F16" s="639">
        <f t="shared" si="0"/>
        <v>0</v>
      </c>
      <c r="G16" s="12"/>
      <c r="H16" s="12"/>
      <c r="I16" s="12"/>
    </row>
    <row r="17" spans="1:9" ht="13.5" thickBot="1">
      <c r="A17" s="1182"/>
      <c r="B17" s="509" t="s">
        <v>184</v>
      </c>
      <c r="C17" s="514"/>
      <c r="D17" s="630">
        <v>4</v>
      </c>
      <c r="E17" s="630"/>
      <c r="F17" s="640">
        <f t="shared" si="0"/>
        <v>4</v>
      </c>
      <c r="G17" s="12"/>
      <c r="H17" s="12"/>
      <c r="I17" s="12"/>
    </row>
    <row r="18" spans="1:9" ht="13.5" thickBot="1">
      <c r="A18" s="1188"/>
      <c r="B18" s="512" t="s">
        <v>93</v>
      </c>
      <c r="C18" s="515"/>
      <c r="D18" s="641">
        <f>SUM(D14:D17)</f>
        <v>487</v>
      </c>
      <c r="E18" s="641">
        <f>SUM(E14:E17)</f>
        <v>0</v>
      </c>
      <c r="F18" s="642">
        <f t="shared" si="0"/>
        <v>487</v>
      </c>
      <c r="G18" s="12"/>
      <c r="H18" s="12"/>
      <c r="I18" s="12"/>
    </row>
    <row r="19" spans="1:9" ht="12.75">
      <c r="A19" s="1183" t="s">
        <v>109</v>
      </c>
      <c r="B19" s="510" t="s">
        <v>139</v>
      </c>
      <c r="C19" s="510"/>
      <c r="D19" s="643">
        <f aca="true" t="shared" si="1" ref="D19:E22">D4+D9-D14</f>
        <v>362</v>
      </c>
      <c r="E19" s="643">
        <f t="shared" si="1"/>
        <v>0</v>
      </c>
      <c r="F19" s="629">
        <f t="shared" si="0"/>
        <v>362</v>
      </c>
      <c r="G19" s="12"/>
      <c r="H19" s="12"/>
      <c r="I19" s="12"/>
    </row>
    <row r="20" spans="1:9" ht="12.75">
      <c r="A20" s="1183"/>
      <c r="B20" s="505" t="s">
        <v>140</v>
      </c>
      <c r="C20" s="505"/>
      <c r="D20" s="643">
        <f t="shared" si="1"/>
        <v>0</v>
      </c>
      <c r="E20" s="643">
        <f t="shared" si="1"/>
        <v>0</v>
      </c>
      <c r="F20" s="631">
        <f t="shared" si="0"/>
        <v>0</v>
      </c>
      <c r="G20" s="12"/>
      <c r="H20" s="12"/>
      <c r="I20" s="12"/>
    </row>
    <row r="21" spans="1:9" ht="12.75">
      <c r="A21" s="1183"/>
      <c r="B21" s="505" t="s">
        <v>183</v>
      </c>
      <c r="C21" s="505"/>
      <c r="D21" s="643">
        <f t="shared" si="1"/>
        <v>1425</v>
      </c>
      <c r="E21" s="643">
        <f t="shared" si="1"/>
        <v>0</v>
      </c>
      <c r="F21" s="632">
        <f t="shared" si="0"/>
        <v>1425</v>
      </c>
      <c r="G21" s="12"/>
      <c r="H21" s="12"/>
      <c r="I21" s="12"/>
    </row>
    <row r="22" spans="1:9" ht="13.5" thickBot="1">
      <c r="A22" s="1183"/>
      <c r="B22" s="509" t="s">
        <v>184</v>
      </c>
      <c r="C22" s="505"/>
      <c r="D22" s="643">
        <f t="shared" si="1"/>
        <v>200</v>
      </c>
      <c r="E22" s="643">
        <f t="shared" si="1"/>
        <v>0</v>
      </c>
      <c r="F22" s="632">
        <f t="shared" si="0"/>
        <v>200</v>
      </c>
      <c r="G22" s="12"/>
      <c r="H22" s="12"/>
      <c r="I22" s="12"/>
    </row>
    <row r="23" spans="1:6" ht="13.5" thickBot="1">
      <c r="A23" s="1184"/>
      <c r="B23" s="512" t="s">
        <v>93</v>
      </c>
      <c r="C23" s="512"/>
      <c r="D23" s="635">
        <f>SUM(D19:D22)</f>
        <v>1987</v>
      </c>
      <c r="E23" s="635">
        <f>SUM(E19:E22)</f>
        <v>0</v>
      </c>
      <c r="F23" s="636">
        <f>SUM(F19:F22)</f>
        <v>1987</v>
      </c>
    </row>
    <row r="25" spans="1:4" ht="12.75">
      <c r="A25" s="92"/>
      <c r="D25" s="93"/>
    </row>
    <row r="26" ht="12.75">
      <c r="B26" s="92"/>
    </row>
  </sheetData>
  <sheetProtection insertRows="0" deleteRows="0"/>
  <mergeCells count="4">
    <mergeCell ref="A4:A8"/>
    <mergeCell ref="A9:A13"/>
    <mergeCell ref="A14:A18"/>
    <mergeCell ref="A19:A23"/>
  </mergeCells>
  <printOptions horizontalCentered="1"/>
  <pageMargins left="0.1968503937007874" right="0.1968503937007874" top="0.984251968503937" bottom="0.984251968503937" header="0.5118110236220472" footer="0.5118110236220472"/>
  <pageSetup cellComments="asDisplayed"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F25"/>
  <sheetViews>
    <sheetView workbookViewId="0" topLeftCell="A1">
      <selection activeCell="E36" sqref="E36"/>
    </sheetView>
  </sheetViews>
  <sheetFormatPr defaultColWidth="9.140625" defaultRowHeight="15"/>
  <cols>
    <col min="1" max="1" width="12.8515625" style="94" customWidth="1"/>
    <col min="2" max="2" width="58.140625" style="94" customWidth="1"/>
    <col min="3" max="3" width="11.8515625" style="95" customWidth="1"/>
    <col min="4" max="4" width="17.57421875" style="94" customWidth="1"/>
    <col min="5" max="16384" width="9.140625" style="94" customWidth="1"/>
  </cols>
  <sheetData>
    <row r="1" ht="15.75">
      <c r="A1" s="96" t="s">
        <v>479</v>
      </c>
    </row>
    <row r="2" ht="13.5" thickBot="1">
      <c r="C2" s="97" t="s">
        <v>91</v>
      </c>
    </row>
    <row r="3" spans="1:3" ht="13.5" thickBot="1">
      <c r="A3" s="1173" t="s">
        <v>108</v>
      </c>
      <c r="B3" s="1174"/>
      <c r="C3" s="204"/>
    </row>
    <row r="4" spans="1:5" ht="13.5" thickBot="1">
      <c r="A4" s="517" t="s">
        <v>110</v>
      </c>
      <c r="B4" s="518" t="s">
        <v>143</v>
      </c>
      <c r="C4" s="621"/>
      <c r="D4" s="98"/>
      <c r="E4" s="99"/>
    </row>
    <row r="5" spans="1:6" ht="12.75">
      <c r="A5" s="1175" t="s">
        <v>114</v>
      </c>
      <c r="B5" s="518" t="s">
        <v>268</v>
      </c>
      <c r="C5" s="625"/>
      <c r="D5" s="100"/>
      <c r="E5" s="100"/>
      <c r="F5" s="100"/>
    </row>
    <row r="6" spans="1:6" ht="12.75">
      <c r="A6" s="1176"/>
      <c r="B6" s="519"/>
      <c r="C6" s="622"/>
      <c r="D6" s="101"/>
      <c r="E6" s="101"/>
      <c r="F6" s="102"/>
    </row>
    <row r="7" spans="1:6" ht="12.75">
      <c r="A7" s="1176"/>
      <c r="B7" s="520"/>
      <c r="C7" s="622"/>
      <c r="D7" s="102"/>
      <c r="E7" s="101"/>
      <c r="F7" s="102"/>
    </row>
    <row r="8" spans="1:6" ht="12.75">
      <c r="A8" s="1176"/>
      <c r="B8" s="520"/>
      <c r="C8" s="622"/>
      <c r="D8" s="102"/>
      <c r="E8" s="102"/>
      <c r="F8" s="102"/>
    </row>
    <row r="9" spans="1:6" ht="13.5" thickBot="1">
      <c r="A9" s="1176"/>
      <c r="B9" s="521"/>
      <c r="C9" s="624"/>
      <c r="D9" s="103"/>
      <c r="E9" s="103"/>
      <c r="F9" s="103"/>
    </row>
    <row r="10" spans="1:6" ht="13.5" thickBot="1">
      <c r="A10" s="1177"/>
      <c r="B10" s="522" t="s">
        <v>92</v>
      </c>
      <c r="C10" s="626">
        <f>SUM(C5:C9)</f>
        <v>0</v>
      </c>
      <c r="D10" s="103"/>
      <c r="E10" s="103"/>
      <c r="F10" s="103"/>
    </row>
    <row r="11" spans="1:6" ht="13.5" thickBot="1">
      <c r="A11" s="1173" t="s">
        <v>109</v>
      </c>
      <c r="B11" s="1174"/>
      <c r="C11" s="627">
        <f>C3+C4-C10</f>
        <v>0</v>
      </c>
      <c r="D11" s="100"/>
      <c r="E11" s="100"/>
      <c r="F11" s="100"/>
    </row>
    <row r="12" spans="1:6" ht="12.75">
      <c r="A12" s="100"/>
      <c r="B12" s="100"/>
      <c r="C12" s="104"/>
      <c r="D12" s="100"/>
      <c r="E12" s="100"/>
      <c r="F12" s="100"/>
    </row>
    <row r="13" spans="1:6" ht="12.75">
      <c r="A13" s="100" t="s">
        <v>236</v>
      </c>
      <c r="B13" s="100"/>
      <c r="C13" s="104"/>
      <c r="D13" s="100"/>
      <c r="E13" s="100"/>
      <c r="F13" s="100"/>
    </row>
    <row r="14" spans="1:6" ht="12.75">
      <c r="A14" s="486" t="s">
        <v>640</v>
      </c>
      <c r="B14" s="100"/>
      <c r="C14" s="104"/>
      <c r="D14" s="100"/>
      <c r="E14" s="100"/>
      <c r="F14" s="100"/>
    </row>
    <row r="15" spans="2:6" ht="12.75">
      <c r="B15" s="100"/>
      <c r="C15" s="104"/>
      <c r="D15" s="100"/>
      <c r="E15" s="100"/>
      <c r="F15" s="100"/>
    </row>
    <row r="16" spans="1:6" ht="12.75">
      <c r="A16" s="100"/>
      <c r="B16" s="100"/>
      <c r="C16" s="104"/>
      <c r="D16" s="100"/>
      <c r="E16" s="100"/>
      <c r="F16" s="100"/>
    </row>
    <row r="17" spans="1:6" ht="12.75">
      <c r="A17" s="105"/>
      <c r="B17" s="100"/>
      <c r="C17" s="104"/>
      <c r="D17" s="100"/>
      <c r="E17" s="100"/>
      <c r="F17" s="100"/>
    </row>
    <row r="18" spans="1:6" ht="12.75">
      <c r="A18" s="106"/>
      <c r="B18" s="100"/>
      <c r="C18" s="104"/>
      <c r="D18" s="100"/>
      <c r="E18" s="100"/>
      <c r="F18" s="100"/>
    </row>
    <row r="19" spans="1:6" ht="12.75">
      <c r="A19" s="100"/>
      <c r="B19" s="100"/>
      <c r="C19" s="104"/>
      <c r="D19" s="100"/>
      <c r="E19" s="100"/>
      <c r="F19" s="100"/>
    </row>
    <row r="20" spans="1:6" ht="12.75">
      <c r="A20" s="100"/>
      <c r="B20" s="100"/>
      <c r="C20" s="104"/>
      <c r="D20" s="100"/>
      <c r="E20" s="100"/>
      <c r="F20" s="100"/>
    </row>
    <row r="21" spans="1:6" ht="12.75">
      <c r="A21" s="100"/>
      <c r="B21" s="100"/>
      <c r="C21" s="104"/>
      <c r="D21" s="100"/>
      <c r="E21" s="100"/>
      <c r="F21" s="100"/>
    </row>
    <row r="22" spans="1:6" ht="12.75">
      <c r="A22" s="100"/>
      <c r="B22" s="100"/>
      <c r="C22" s="104"/>
      <c r="D22" s="100"/>
      <c r="E22" s="100"/>
      <c r="F22" s="100"/>
    </row>
    <row r="23" spans="1:6" ht="12.75">
      <c r="A23" s="100"/>
      <c r="B23" s="100"/>
      <c r="C23" s="104"/>
      <c r="D23" s="100"/>
      <c r="E23" s="100"/>
      <c r="F23" s="100"/>
    </row>
    <row r="24" spans="1:6" ht="12.75">
      <c r="A24" s="100"/>
      <c r="B24" s="100"/>
      <c r="C24" s="104"/>
      <c r="D24" s="100"/>
      <c r="E24" s="100"/>
      <c r="F24" s="100"/>
    </row>
    <row r="25" spans="1:6" ht="12.75">
      <c r="A25" s="100"/>
      <c r="B25" s="100"/>
      <c r="C25" s="104"/>
      <c r="D25" s="100"/>
      <c r="E25" s="100"/>
      <c r="F25" s="100"/>
    </row>
  </sheetData>
  <sheetProtection insertRows="0" deleteRows="0"/>
  <mergeCells count="3">
    <mergeCell ref="A5:A10"/>
    <mergeCell ref="A3:B3"/>
    <mergeCell ref="A11:B11"/>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G26"/>
  <sheetViews>
    <sheetView zoomScalePageLayoutView="0" workbookViewId="0" topLeftCell="A1">
      <selection activeCell="C19" sqref="C19"/>
    </sheetView>
  </sheetViews>
  <sheetFormatPr defaultColWidth="9.140625" defaultRowHeight="15"/>
  <cols>
    <col min="1" max="1" width="46.8515625" style="16" customWidth="1"/>
    <col min="2" max="2" width="14.57421875" style="16" customWidth="1"/>
    <col min="3" max="3" width="15.00390625" style="16" customWidth="1"/>
    <col min="4" max="4" width="17.421875" style="16" customWidth="1"/>
    <col min="5" max="16384" width="9.140625" style="16" customWidth="1"/>
  </cols>
  <sheetData>
    <row r="1" spans="1:7" ht="15.75">
      <c r="A1" s="11" t="s">
        <v>520</v>
      </c>
      <c r="B1" s="12"/>
      <c r="C1" s="12"/>
      <c r="E1" s="110"/>
      <c r="F1" s="12"/>
      <c r="G1" s="12"/>
    </row>
    <row r="2" spans="1:7" ht="13.5" thickBot="1">
      <c r="A2" s="35" t="s">
        <v>659</v>
      </c>
      <c r="B2" s="35"/>
      <c r="C2" s="35"/>
      <c r="D2" s="13" t="s">
        <v>91</v>
      </c>
      <c r="E2" s="35"/>
      <c r="F2" s="12"/>
      <c r="G2" s="12"/>
    </row>
    <row r="3" spans="1:7" s="29" customFormat="1" ht="26.25" thickBot="1">
      <c r="A3" s="36" t="s">
        <v>260</v>
      </c>
      <c r="B3" s="37" t="s">
        <v>515</v>
      </c>
      <c r="C3" s="38" t="s">
        <v>516</v>
      </c>
      <c r="D3" s="39" t="s">
        <v>517</v>
      </c>
      <c r="E3" s="28"/>
      <c r="F3" s="28"/>
      <c r="G3" s="28"/>
    </row>
    <row r="4" spans="1:7" ht="12.75">
      <c r="A4" s="40"/>
      <c r="B4" s="246">
        <v>747</v>
      </c>
      <c r="C4" s="247">
        <v>39</v>
      </c>
      <c r="D4" s="248">
        <f>SUM(B4:C4)</f>
        <v>786</v>
      </c>
      <c r="E4" s="12"/>
      <c r="F4" s="12"/>
      <c r="G4" s="12"/>
    </row>
    <row r="5" spans="1:7" ht="12.75">
      <c r="A5" s="41"/>
      <c r="B5" s="249"/>
      <c r="C5" s="174"/>
      <c r="D5" s="248">
        <f aca="true" t="shared" si="0" ref="D5:D10">SUM(B5:C5)</f>
        <v>0</v>
      </c>
      <c r="E5" s="12"/>
      <c r="F5" s="42"/>
      <c r="G5" s="12"/>
    </row>
    <row r="6" spans="1:7" ht="12.75">
      <c r="A6" s="41"/>
      <c r="B6" s="249"/>
      <c r="C6" s="174"/>
      <c r="D6" s="248">
        <f t="shared" si="0"/>
        <v>0</v>
      </c>
      <c r="E6" s="12"/>
      <c r="F6" s="43"/>
      <c r="G6" s="12"/>
    </row>
    <row r="7" spans="1:7" ht="12.75">
      <c r="A7" s="41"/>
      <c r="B7" s="249"/>
      <c r="C7" s="174"/>
      <c r="D7" s="248">
        <f t="shared" si="0"/>
        <v>0</v>
      </c>
      <c r="E7" s="12"/>
      <c r="F7" s="43"/>
      <c r="G7" s="12"/>
    </row>
    <row r="8" spans="1:7" ht="12.75">
      <c r="A8" s="551" t="s">
        <v>262</v>
      </c>
      <c r="B8" s="249"/>
      <c r="C8" s="174"/>
      <c r="D8" s="248">
        <f t="shared" si="0"/>
        <v>0</v>
      </c>
      <c r="E8" s="12"/>
      <c r="F8" s="43"/>
      <c r="G8" s="12"/>
    </row>
    <row r="9" spans="1:7" ht="12.75">
      <c r="A9" s="551" t="s">
        <v>263</v>
      </c>
      <c r="B9" s="249"/>
      <c r="C9" s="174"/>
      <c r="D9" s="248">
        <f t="shared" si="0"/>
        <v>0</v>
      </c>
      <c r="E9" s="12"/>
      <c r="F9" s="12"/>
      <c r="G9" s="12"/>
    </row>
    <row r="10" spans="1:7" ht="12.75" customHeight="1" thickBot="1">
      <c r="A10" s="552" t="s">
        <v>264</v>
      </c>
      <c r="B10" s="250"/>
      <c r="C10" s="179"/>
      <c r="D10" s="248">
        <f t="shared" si="0"/>
        <v>0</v>
      </c>
      <c r="E10" s="12"/>
      <c r="F10" s="12"/>
      <c r="G10" s="12"/>
    </row>
    <row r="11" spans="1:7" ht="18.75" customHeight="1" thickBot="1">
      <c r="A11" s="553" t="s">
        <v>519</v>
      </c>
      <c r="B11" s="251">
        <f>SUM(B4:B10)</f>
        <v>747</v>
      </c>
      <c r="C11" s="251">
        <f>SUM(C4:C10)</f>
        <v>39</v>
      </c>
      <c r="D11" s="252">
        <f>SUM(D4:D10)</f>
        <v>786</v>
      </c>
      <c r="E11" s="42"/>
      <c r="F11" s="12"/>
      <c r="G11" s="12"/>
    </row>
    <row r="12" spans="1:7" ht="12.75">
      <c r="A12" s="44"/>
      <c r="B12" s="12"/>
      <c r="C12" s="12"/>
      <c r="D12" s="12"/>
      <c r="E12" s="12"/>
      <c r="F12" s="12"/>
      <c r="G12" s="12"/>
    </row>
    <row r="13" spans="1:7" ht="12.75">
      <c r="A13" s="12" t="s">
        <v>215</v>
      </c>
      <c r="B13" s="26"/>
      <c r="C13" s="26"/>
      <c r="D13" s="26"/>
      <c r="E13" s="12"/>
      <c r="F13" s="12"/>
      <c r="G13" s="12"/>
    </row>
    <row r="14" spans="1:7" ht="12.75">
      <c r="A14" s="897" t="s">
        <v>261</v>
      </c>
      <c r="B14" s="897"/>
      <c r="C14" s="897"/>
      <c r="D14" s="897"/>
      <c r="E14" s="12"/>
      <c r="F14" s="12"/>
      <c r="G14" s="12"/>
    </row>
    <row r="15" spans="1:7" ht="12.75">
      <c r="A15" s="12" t="s">
        <v>518</v>
      </c>
      <c r="B15" s="12"/>
      <c r="C15" s="12"/>
      <c r="D15" s="12"/>
      <c r="E15" s="12"/>
      <c r="F15" s="12"/>
      <c r="G15" s="12"/>
    </row>
    <row r="16" spans="1:7" ht="12.75">
      <c r="A16" s="12" t="s">
        <v>526</v>
      </c>
      <c r="B16" s="12"/>
      <c r="C16" s="12"/>
      <c r="D16" s="12"/>
      <c r="E16" s="42"/>
      <c r="F16" s="12"/>
      <c r="G16" s="12"/>
    </row>
    <row r="17" spans="1:7" ht="12.75">
      <c r="A17" s="12"/>
      <c r="B17" s="12"/>
      <c r="C17" s="12"/>
      <c r="D17" s="12"/>
      <c r="E17" s="12"/>
      <c r="F17" s="12"/>
      <c r="G17" s="12"/>
    </row>
    <row r="18" spans="1:7" ht="12.75">
      <c r="A18" s="12"/>
      <c r="B18" s="12"/>
      <c r="C18" s="12"/>
      <c r="D18" s="12"/>
      <c r="E18" s="12"/>
      <c r="F18" s="12"/>
      <c r="G18" s="12"/>
    </row>
    <row r="19" spans="1:7" ht="12.75">
      <c r="A19" s="12"/>
      <c r="B19" s="12"/>
      <c r="C19" s="12"/>
      <c r="D19" s="12"/>
      <c r="E19" s="12"/>
      <c r="F19" s="12"/>
      <c r="G19" s="12"/>
    </row>
    <row r="20" spans="1:7" ht="12.75">
      <c r="A20" s="12"/>
      <c r="B20" s="12"/>
      <c r="C20" s="12"/>
      <c r="D20" s="12"/>
      <c r="E20" s="12"/>
      <c r="F20" s="12"/>
      <c r="G20" s="12"/>
    </row>
    <row r="21" spans="1:7" ht="12.75">
      <c r="A21" s="12"/>
      <c r="B21" s="12"/>
      <c r="C21" s="12"/>
      <c r="D21" s="12"/>
      <c r="E21" s="12"/>
      <c r="F21" s="12"/>
      <c r="G21" s="12"/>
    </row>
    <row r="22" spans="1:7" ht="12.75">
      <c r="A22" s="12"/>
      <c r="B22" s="12"/>
      <c r="C22" s="12"/>
      <c r="D22" s="12"/>
      <c r="E22" s="12"/>
      <c r="F22" s="12"/>
      <c r="G22" s="12"/>
    </row>
    <row r="23" spans="1:7" ht="12.75">
      <c r="A23" s="12"/>
      <c r="B23" s="12"/>
      <c r="C23" s="12"/>
      <c r="D23" s="12"/>
      <c r="E23" s="12"/>
      <c r="F23" s="12"/>
      <c r="G23" s="12"/>
    </row>
    <row r="24" spans="1:7" ht="12.75">
      <c r="A24" s="12"/>
      <c r="B24" s="12"/>
      <c r="C24" s="12"/>
      <c r="D24" s="12"/>
      <c r="E24" s="12"/>
      <c r="F24" s="12"/>
      <c r="G24" s="12"/>
    </row>
    <row r="25" spans="1:7" ht="12.75">
      <c r="A25" s="12"/>
      <c r="B25" s="12"/>
      <c r="C25" s="12"/>
      <c r="D25" s="12"/>
      <c r="E25" s="12"/>
      <c r="F25" s="12"/>
      <c r="G25" s="12"/>
    </row>
    <row r="26" spans="1:7" ht="12.75">
      <c r="A26" s="12"/>
      <c r="B26" s="12"/>
      <c r="C26" s="12"/>
      <c r="D26" s="12"/>
      <c r="E26" s="12"/>
      <c r="F26" s="12"/>
      <c r="G26" s="12"/>
    </row>
  </sheetData>
  <sheetProtection formatRows="0" insertRows="0" deleteRows="0"/>
  <mergeCells count="1">
    <mergeCell ref="A14:D14"/>
  </mergeCells>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G29"/>
  <sheetViews>
    <sheetView workbookViewId="0" topLeftCell="A1">
      <selection activeCell="F27" sqref="F27"/>
    </sheetView>
  </sheetViews>
  <sheetFormatPr defaultColWidth="9.140625" defaultRowHeight="15"/>
  <cols>
    <col min="1" max="1" width="12.7109375" style="33" customWidth="1"/>
    <col min="2" max="2" width="44.8515625" style="33" customWidth="1"/>
    <col min="3" max="3" width="11.57421875" style="69" customWidth="1"/>
    <col min="4" max="4" width="9.140625" style="33" customWidth="1"/>
    <col min="5" max="5" width="10.00390625" style="33" customWidth="1"/>
    <col min="6" max="16384" width="9.140625" style="33" customWidth="1"/>
  </cols>
  <sheetData>
    <row r="1" ht="15.75">
      <c r="A1" s="107" t="s">
        <v>480</v>
      </c>
    </row>
    <row r="2" spans="1:3" ht="13.5" thickBot="1">
      <c r="A2" s="35"/>
      <c r="B2" s="35" t="s">
        <v>659</v>
      </c>
      <c r="C2" s="108" t="s">
        <v>91</v>
      </c>
    </row>
    <row r="3" spans="1:6" ht="13.5" thickBot="1">
      <c r="A3" s="1173" t="s">
        <v>108</v>
      </c>
      <c r="B3" s="1174"/>
      <c r="C3" s="204">
        <v>5578</v>
      </c>
      <c r="D3" s="72"/>
      <c r="E3" s="73"/>
      <c r="F3" s="72"/>
    </row>
    <row r="4" spans="1:6" ht="12.75">
      <c r="A4" s="1189" t="s">
        <v>110</v>
      </c>
      <c r="B4" s="518" t="s">
        <v>144</v>
      </c>
      <c r="C4" s="621">
        <v>1889</v>
      </c>
      <c r="D4" s="72"/>
      <c r="E4" s="73"/>
      <c r="F4" s="72"/>
    </row>
    <row r="5" spans="1:7" ht="12.75">
      <c r="A5" s="1190"/>
      <c r="B5" s="554" t="s">
        <v>483</v>
      </c>
      <c r="C5" s="622"/>
      <c r="D5" s="72"/>
      <c r="E5" s="72"/>
      <c r="F5" s="72"/>
      <c r="G5" s="71"/>
    </row>
    <row r="6" spans="1:7" ht="12.75">
      <c r="A6" s="1190"/>
      <c r="B6" s="523" t="s">
        <v>111</v>
      </c>
      <c r="C6" s="622"/>
      <c r="D6" s="75"/>
      <c r="E6" s="71"/>
      <c r="F6" s="71"/>
      <c r="G6" s="71"/>
    </row>
    <row r="7" spans="1:7" ht="12.75">
      <c r="A7" s="1190"/>
      <c r="B7" s="523" t="s">
        <v>112</v>
      </c>
      <c r="C7" s="622"/>
      <c r="D7" s="75"/>
      <c r="E7" s="75"/>
      <c r="F7" s="75"/>
      <c r="G7" s="75"/>
    </row>
    <row r="8" spans="1:7" ht="12.75">
      <c r="A8" s="1190"/>
      <c r="B8" s="523" t="s">
        <v>134</v>
      </c>
      <c r="C8" s="622"/>
      <c r="D8" s="75"/>
      <c r="E8" s="75"/>
      <c r="F8" s="75"/>
      <c r="G8" s="75"/>
    </row>
    <row r="9" spans="1:7" ht="13.5" thickBot="1">
      <c r="A9" s="1190"/>
      <c r="B9" s="523" t="s">
        <v>266</v>
      </c>
      <c r="C9" s="622">
        <v>200</v>
      </c>
      <c r="D9" s="75"/>
      <c r="E9" s="71"/>
      <c r="F9" s="71"/>
      <c r="G9" s="71"/>
    </row>
    <row r="10" spans="1:7" ht="13.5" thickBot="1">
      <c r="A10" s="1191"/>
      <c r="B10" s="524" t="s">
        <v>92</v>
      </c>
      <c r="C10" s="623">
        <f>SUM(C4:C9)</f>
        <v>2089</v>
      </c>
      <c r="D10" s="78"/>
      <c r="E10" s="78"/>
      <c r="F10" s="78"/>
      <c r="G10" s="78"/>
    </row>
    <row r="11" spans="1:7" ht="12.75">
      <c r="A11" s="1175" t="s">
        <v>114</v>
      </c>
      <c r="B11" s="518" t="s">
        <v>145</v>
      </c>
      <c r="C11" s="621"/>
      <c r="D11" s="79"/>
      <c r="E11" s="79"/>
      <c r="F11" s="79"/>
      <c r="G11" s="80"/>
    </row>
    <row r="12" spans="1:7" ht="12.75">
      <c r="A12" s="1176"/>
      <c r="B12" s="523" t="s">
        <v>116</v>
      </c>
      <c r="C12" s="622"/>
      <c r="D12" s="80"/>
      <c r="E12" s="80"/>
      <c r="F12" s="79"/>
      <c r="G12" s="80"/>
    </row>
    <row r="13" spans="1:7" ht="12.75">
      <c r="A13" s="1176"/>
      <c r="B13" s="523" t="s">
        <v>117</v>
      </c>
      <c r="C13" s="622"/>
      <c r="D13" s="80"/>
      <c r="E13" s="80"/>
      <c r="F13" s="80"/>
      <c r="G13" s="80"/>
    </row>
    <row r="14" spans="1:7" ht="12.75">
      <c r="A14" s="1176"/>
      <c r="B14" s="523" t="s">
        <v>136</v>
      </c>
      <c r="C14" s="622"/>
      <c r="D14" s="81"/>
      <c r="E14" s="81"/>
      <c r="F14" s="81"/>
      <c r="G14" s="81"/>
    </row>
    <row r="15" spans="1:7" ht="13.5" thickBot="1">
      <c r="A15" s="1176"/>
      <c r="B15" s="525" t="s">
        <v>267</v>
      </c>
      <c r="C15" s="624">
        <v>12</v>
      </c>
      <c r="D15" s="81"/>
      <c r="E15" s="81"/>
      <c r="F15" s="81"/>
      <c r="G15" s="81"/>
    </row>
    <row r="16" spans="1:7" ht="13.5" thickBot="1">
      <c r="A16" s="1177"/>
      <c r="B16" s="524" t="s">
        <v>92</v>
      </c>
      <c r="C16" s="623">
        <f>SUM(C11:C15)</f>
        <v>12</v>
      </c>
      <c r="D16" s="78"/>
      <c r="E16" s="78"/>
      <c r="F16" s="78"/>
      <c r="G16" s="78"/>
    </row>
    <row r="17" spans="1:7" ht="13.5" thickBot="1">
      <c r="A17" s="1173" t="s">
        <v>109</v>
      </c>
      <c r="B17" s="1174"/>
      <c r="C17" s="623">
        <f>C3+C10-C16</f>
        <v>7655</v>
      </c>
      <c r="D17" s="78"/>
      <c r="E17" s="78"/>
      <c r="F17" s="78"/>
      <c r="G17" s="78"/>
    </row>
    <row r="18" spans="1:7" ht="12.75">
      <c r="A18" s="76"/>
      <c r="B18" s="76"/>
      <c r="C18" s="77"/>
      <c r="D18" s="76"/>
      <c r="E18" s="78"/>
      <c r="F18" s="78"/>
      <c r="G18" s="78"/>
    </row>
    <row r="19" spans="1:7" ht="12.75">
      <c r="A19" s="12" t="s">
        <v>236</v>
      </c>
      <c r="B19" s="76"/>
      <c r="C19" s="77"/>
      <c r="D19" s="76"/>
      <c r="E19" s="78"/>
      <c r="F19" s="78"/>
      <c r="G19" s="78"/>
    </row>
    <row r="20" spans="1:7" ht="12.75">
      <c r="A20" s="17" t="s">
        <v>482</v>
      </c>
      <c r="B20" s="76"/>
      <c r="C20" s="77"/>
      <c r="D20" s="76"/>
      <c r="E20" s="78"/>
      <c r="F20" s="78"/>
      <c r="G20" s="78"/>
    </row>
    <row r="21" spans="1:7" ht="12.75">
      <c r="A21" s="76"/>
      <c r="B21" s="76"/>
      <c r="C21" s="77"/>
      <c r="D21" s="76"/>
      <c r="E21" s="78"/>
      <c r="F21" s="78"/>
      <c r="G21" s="78"/>
    </row>
    <row r="22" spans="1:7" ht="12.75">
      <c r="A22" s="76"/>
      <c r="B22" s="76"/>
      <c r="C22" s="77"/>
      <c r="D22" s="76"/>
      <c r="E22" s="78"/>
      <c r="F22" s="78"/>
      <c r="G22" s="78"/>
    </row>
    <row r="23" spans="1:7" ht="12.75">
      <c r="A23" s="78" t="s">
        <v>670</v>
      </c>
      <c r="B23" s="78"/>
      <c r="C23" s="82"/>
      <c r="D23" s="78"/>
      <c r="E23" s="78"/>
      <c r="F23" s="78"/>
      <c r="G23" s="78"/>
    </row>
    <row r="24" spans="1:7" ht="12.75">
      <c r="A24" s="76" t="s">
        <v>666</v>
      </c>
      <c r="B24" s="78"/>
      <c r="C24" s="82"/>
      <c r="D24" s="78"/>
      <c r="E24" s="78"/>
      <c r="F24" s="78"/>
      <c r="G24" s="78"/>
    </row>
    <row r="25" spans="1:7" ht="12.75">
      <c r="A25" s="78"/>
      <c r="B25" s="78"/>
      <c r="C25" s="82"/>
      <c r="D25" s="78"/>
      <c r="E25" s="78"/>
      <c r="F25" s="78"/>
      <c r="G25" s="78"/>
    </row>
    <row r="26" spans="1:7" ht="12.75">
      <c r="A26" s="78"/>
      <c r="B26" s="78"/>
      <c r="C26" s="82"/>
      <c r="D26" s="78"/>
      <c r="E26" s="78"/>
      <c r="F26" s="78"/>
      <c r="G26" s="78"/>
    </row>
    <row r="27" spans="1:7" ht="12.75">
      <c r="A27" s="78"/>
      <c r="B27" s="78"/>
      <c r="C27" s="82"/>
      <c r="D27" s="78"/>
      <c r="E27" s="78"/>
      <c r="F27" s="78"/>
      <c r="G27" s="78"/>
    </row>
    <row r="28" spans="1:7" ht="12.75">
      <c r="A28" s="78"/>
      <c r="B28" s="78"/>
      <c r="C28" s="82"/>
      <c r="D28" s="78"/>
      <c r="E28" s="78"/>
      <c r="F28" s="78"/>
      <c r="G28" s="78"/>
    </row>
    <row r="29" spans="1:7" ht="12.75">
      <c r="A29" s="78"/>
      <c r="B29" s="78"/>
      <c r="C29" s="82"/>
      <c r="D29" s="78"/>
      <c r="E29" s="78"/>
      <c r="F29" s="78"/>
      <c r="G29" s="78"/>
    </row>
  </sheetData>
  <sheetProtection insertRows="0" deleteRows="0"/>
  <mergeCells count="4">
    <mergeCell ref="A4:A10"/>
    <mergeCell ref="A11:A16"/>
    <mergeCell ref="A3:B3"/>
    <mergeCell ref="A17:B17"/>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P64"/>
  <sheetViews>
    <sheetView zoomScale="160" zoomScaleNormal="160" zoomScalePageLayoutView="0" workbookViewId="0" topLeftCell="A1">
      <selection activeCell="I25" sqref="I25"/>
    </sheetView>
  </sheetViews>
  <sheetFormatPr defaultColWidth="9.140625" defaultRowHeight="15"/>
  <cols>
    <col min="1" max="1" width="1.421875" style="16" customWidth="1"/>
    <col min="2" max="2" width="4.421875" style="16" customWidth="1"/>
    <col min="3" max="3" width="3.140625" style="16" customWidth="1"/>
    <col min="4" max="5" width="6.140625" style="16" customWidth="1"/>
    <col min="6" max="6" width="43.57421875" style="16" customWidth="1"/>
    <col min="7" max="7" width="5.28125" style="29" customWidth="1"/>
    <col min="8" max="13" width="11.57421875" style="16" customWidth="1"/>
    <col min="14" max="14" width="2.00390625" style="301" customWidth="1"/>
    <col min="15" max="16384" width="9.140625" style="16" customWidth="1"/>
  </cols>
  <sheetData>
    <row r="1" spans="1:13" ht="22.5" customHeight="1">
      <c r="A1" s="297" t="s">
        <v>467</v>
      </c>
      <c r="B1" s="298"/>
      <c r="C1" s="298"/>
      <c r="D1" s="298"/>
      <c r="E1" s="298"/>
      <c r="F1" s="299"/>
      <c r="G1" s="300"/>
      <c r="H1" s="298"/>
      <c r="I1" s="298"/>
      <c r="J1" s="298"/>
      <c r="K1" s="298"/>
      <c r="L1" s="298"/>
      <c r="M1" s="298"/>
    </row>
    <row r="2" spans="1:14" ht="16.5" thickBot="1">
      <c r="A2" s="297"/>
      <c r="B2" s="298" t="s">
        <v>659</v>
      </c>
      <c r="C2" s="298"/>
      <c r="D2" s="298"/>
      <c r="E2" s="298"/>
      <c r="F2" s="299"/>
      <c r="G2" s="300"/>
      <c r="H2" s="298"/>
      <c r="I2" s="298"/>
      <c r="J2" s="298"/>
      <c r="K2" s="298"/>
      <c r="L2" s="298"/>
      <c r="M2" s="300" t="s">
        <v>507</v>
      </c>
      <c r="N2" s="302"/>
    </row>
    <row r="3" spans="1:14" ht="14.25" customHeight="1">
      <c r="A3" s="905" t="s">
        <v>284</v>
      </c>
      <c r="B3" s="906"/>
      <c r="C3" s="906"/>
      <c r="D3" s="906"/>
      <c r="E3" s="906"/>
      <c r="F3" s="907"/>
      <c r="G3" s="914" t="s">
        <v>71</v>
      </c>
      <c r="H3" s="898" t="s">
        <v>285</v>
      </c>
      <c r="I3" s="917"/>
      <c r="J3" s="898" t="s">
        <v>286</v>
      </c>
      <c r="K3" s="917"/>
      <c r="L3" s="898" t="s">
        <v>287</v>
      </c>
      <c r="M3" s="899"/>
      <c r="N3" s="303"/>
    </row>
    <row r="4" spans="1:14" ht="13.5" customHeight="1">
      <c r="A4" s="908"/>
      <c r="B4" s="909"/>
      <c r="C4" s="909"/>
      <c r="D4" s="909"/>
      <c r="E4" s="909"/>
      <c r="F4" s="910"/>
      <c r="G4" s="915"/>
      <c r="H4" s="450" t="s">
        <v>288</v>
      </c>
      <c r="I4" s="448" t="s">
        <v>72</v>
      </c>
      <c r="J4" s="450" t="s">
        <v>218</v>
      </c>
      <c r="K4" s="448" t="s">
        <v>72</v>
      </c>
      <c r="L4" s="450" t="s">
        <v>218</v>
      </c>
      <c r="M4" s="449" t="s">
        <v>72</v>
      </c>
      <c r="N4" s="304"/>
    </row>
    <row r="5" spans="1:14" ht="11.25" customHeight="1" thickBot="1">
      <c r="A5" s="911"/>
      <c r="B5" s="912"/>
      <c r="C5" s="912"/>
      <c r="D5" s="912"/>
      <c r="E5" s="912"/>
      <c r="F5" s="913"/>
      <c r="G5" s="916"/>
      <c r="H5" s="445">
        <v>1</v>
      </c>
      <c r="I5" s="446">
        <v>2</v>
      </c>
      <c r="J5" s="445">
        <v>3</v>
      </c>
      <c r="K5" s="446">
        <v>4</v>
      </c>
      <c r="L5" s="445">
        <v>5</v>
      </c>
      <c r="M5" s="447">
        <v>6</v>
      </c>
      <c r="N5" s="305"/>
    </row>
    <row r="6" spans="1:14" ht="12.75" customHeight="1">
      <c r="A6" s="902" t="s">
        <v>355</v>
      </c>
      <c r="B6" s="903"/>
      <c r="C6" s="903"/>
      <c r="D6" s="903"/>
      <c r="E6" s="903"/>
      <c r="F6" s="904"/>
      <c r="G6" s="385">
        <v>1</v>
      </c>
      <c r="H6" s="838">
        <f aca="true" t="shared" si="0" ref="H6:M6">+H7+H32</f>
        <v>43135</v>
      </c>
      <c r="I6" s="839">
        <f t="shared" si="0"/>
        <v>43135</v>
      </c>
      <c r="J6" s="838">
        <f t="shared" si="0"/>
        <v>0</v>
      </c>
      <c r="K6" s="839">
        <f t="shared" si="0"/>
        <v>0</v>
      </c>
      <c r="L6" s="838">
        <f t="shared" si="0"/>
        <v>43135</v>
      </c>
      <c r="M6" s="840">
        <f t="shared" si="0"/>
        <v>43135</v>
      </c>
      <c r="N6" s="304"/>
    </row>
    <row r="7" spans="1:16" ht="12.75" customHeight="1">
      <c r="A7" s="306"/>
      <c r="B7" s="900" t="s">
        <v>356</v>
      </c>
      <c r="C7" s="900"/>
      <c r="D7" s="900"/>
      <c r="E7" s="900"/>
      <c r="F7" s="901"/>
      <c r="G7" s="387">
        <f>G6+1</f>
        <v>2</v>
      </c>
      <c r="H7" s="841">
        <f aca="true" t="shared" si="1" ref="H7:M7">+H8+H18+H25</f>
        <v>43135</v>
      </c>
      <c r="I7" s="842">
        <f t="shared" si="1"/>
        <v>43135</v>
      </c>
      <c r="J7" s="841">
        <f t="shared" si="1"/>
        <v>0</v>
      </c>
      <c r="K7" s="842">
        <f t="shared" si="1"/>
        <v>0</v>
      </c>
      <c r="L7" s="841">
        <f t="shared" si="1"/>
        <v>43135</v>
      </c>
      <c r="M7" s="843">
        <f t="shared" si="1"/>
        <v>43135</v>
      </c>
      <c r="N7" s="304"/>
      <c r="O7" s="109"/>
      <c r="P7" s="109"/>
    </row>
    <row r="8" spans="1:16" ht="12.75" customHeight="1">
      <c r="A8" s="307"/>
      <c r="B8" s="308"/>
      <c r="C8" s="309" t="s">
        <v>289</v>
      </c>
      <c r="D8" s="310" t="s">
        <v>357</v>
      </c>
      <c r="E8" s="308"/>
      <c r="F8" s="311"/>
      <c r="G8" s="388">
        <f aca="true" t="shared" si="2" ref="G8:G34">G7+1</f>
        <v>3</v>
      </c>
      <c r="H8" s="844">
        <f aca="true" t="shared" si="3" ref="H8:M8">+H9+H12</f>
        <v>42005</v>
      </c>
      <c r="I8" s="845">
        <f t="shared" si="3"/>
        <v>42005</v>
      </c>
      <c r="J8" s="844">
        <f t="shared" si="3"/>
        <v>0</v>
      </c>
      <c r="K8" s="845">
        <f t="shared" si="3"/>
        <v>0</v>
      </c>
      <c r="L8" s="844">
        <f t="shared" si="3"/>
        <v>42005</v>
      </c>
      <c r="M8" s="846">
        <f t="shared" si="3"/>
        <v>42005</v>
      </c>
      <c r="N8" s="304"/>
      <c r="O8" s="109"/>
      <c r="P8" s="109"/>
    </row>
    <row r="9" spans="1:16" ht="12.75" customHeight="1">
      <c r="A9" s="312"/>
      <c r="B9" s="313"/>
      <c r="C9" s="313"/>
      <c r="D9" s="313" t="s">
        <v>73</v>
      </c>
      <c r="E9" s="313" t="s">
        <v>411</v>
      </c>
      <c r="F9" s="314"/>
      <c r="G9" s="383">
        <f t="shared" si="2"/>
        <v>4</v>
      </c>
      <c r="H9" s="847">
        <f aca="true" t="shared" si="4" ref="H9:M9">+H10+H11</f>
        <v>0</v>
      </c>
      <c r="I9" s="848">
        <f t="shared" si="4"/>
        <v>0</v>
      </c>
      <c r="J9" s="847">
        <f t="shared" si="4"/>
        <v>0</v>
      </c>
      <c r="K9" s="848">
        <f t="shared" si="4"/>
        <v>0</v>
      </c>
      <c r="L9" s="847">
        <f t="shared" si="4"/>
        <v>0</v>
      </c>
      <c r="M9" s="849">
        <f t="shared" si="4"/>
        <v>0</v>
      </c>
      <c r="N9" s="304"/>
      <c r="O9" s="109"/>
      <c r="P9" s="109"/>
    </row>
    <row r="10" spans="1:16" ht="12.75" customHeight="1">
      <c r="A10" s="451"/>
      <c r="B10" s="322"/>
      <c r="C10" s="322"/>
      <c r="D10" s="322"/>
      <c r="E10" s="322" t="s">
        <v>289</v>
      </c>
      <c r="F10" s="322" t="s">
        <v>291</v>
      </c>
      <c r="G10" s="320">
        <f t="shared" si="2"/>
        <v>5</v>
      </c>
      <c r="H10" s="850"/>
      <c r="I10" s="851"/>
      <c r="J10" s="850"/>
      <c r="K10" s="851"/>
      <c r="L10" s="850">
        <f>+H10+J10</f>
        <v>0</v>
      </c>
      <c r="M10" s="852">
        <f>+I10+K10</f>
        <v>0</v>
      </c>
      <c r="N10" s="321"/>
      <c r="O10" s="109"/>
      <c r="P10" s="109"/>
    </row>
    <row r="11" spans="1:16" ht="12.75" customHeight="1">
      <c r="A11" s="451"/>
      <c r="B11" s="322"/>
      <c r="C11" s="322"/>
      <c r="D11" s="322"/>
      <c r="E11" s="298"/>
      <c r="F11" s="322" t="s">
        <v>292</v>
      </c>
      <c r="G11" s="320">
        <f t="shared" si="2"/>
        <v>6</v>
      </c>
      <c r="H11" s="850"/>
      <c r="I11" s="851"/>
      <c r="J11" s="850"/>
      <c r="K11" s="851"/>
      <c r="L11" s="850">
        <f>+H11+J11</f>
        <v>0</v>
      </c>
      <c r="M11" s="852">
        <f>+I11+K11</f>
        <v>0</v>
      </c>
      <c r="N11" s="321"/>
      <c r="O11" s="109"/>
      <c r="P11" s="109"/>
    </row>
    <row r="12" spans="1:16" ht="12.75" customHeight="1">
      <c r="A12" s="312"/>
      <c r="B12" s="313"/>
      <c r="C12" s="313"/>
      <c r="D12" s="313"/>
      <c r="E12" s="313" t="s">
        <v>358</v>
      </c>
      <c r="F12" s="314"/>
      <c r="G12" s="383">
        <f>G11+1</f>
        <v>7</v>
      </c>
      <c r="H12" s="847">
        <f aca="true" t="shared" si="5" ref="H12:M12">+H13+H17</f>
        <v>42005</v>
      </c>
      <c r="I12" s="848">
        <f t="shared" si="5"/>
        <v>42005</v>
      </c>
      <c r="J12" s="847">
        <f t="shared" si="5"/>
        <v>0</v>
      </c>
      <c r="K12" s="848">
        <f t="shared" si="5"/>
        <v>0</v>
      </c>
      <c r="L12" s="847">
        <f t="shared" si="5"/>
        <v>42005</v>
      </c>
      <c r="M12" s="849">
        <f t="shared" si="5"/>
        <v>42005</v>
      </c>
      <c r="N12" s="304"/>
      <c r="O12" s="109"/>
      <c r="P12" s="109"/>
    </row>
    <row r="13" spans="1:16" s="315" customFormat="1" ht="12.75" customHeight="1">
      <c r="A13" s="452"/>
      <c r="B13" s="322"/>
      <c r="C13" s="322"/>
      <c r="D13" s="322"/>
      <c r="E13" s="322" t="s">
        <v>289</v>
      </c>
      <c r="F13" s="322" t="s">
        <v>359</v>
      </c>
      <c r="G13" s="386">
        <f t="shared" si="2"/>
        <v>8</v>
      </c>
      <c r="H13" s="850">
        <f aca="true" t="shared" si="6" ref="H13:M13">+H14+H15+H16</f>
        <v>30612</v>
      </c>
      <c r="I13" s="851">
        <f t="shared" si="6"/>
        <v>30612</v>
      </c>
      <c r="J13" s="850">
        <f t="shared" si="6"/>
        <v>0</v>
      </c>
      <c r="K13" s="851">
        <f t="shared" si="6"/>
        <v>0</v>
      </c>
      <c r="L13" s="850">
        <f t="shared" si="6"/>
        <v>30612</v>
      </c>
      <c r="M13" s="852">
        <f t="shared" si="6"/>
        <v>30612</v>
      </c>
      <c r="N13" s="321"/>
      <c r="O13" s="223"/>
      <c r="P13" s="223"/>
    </row>
    <row r="14" spans="1:16" s="315" customFormat="1" ht="12.75" customHeight="1">
      <c r="A14" s="452"/>
      <c r="B14" s="322"/>
      <c r="C14" s="322"/>
      <c r="D14" s="322"/>
      <c r="E14" s="298"/>
      <c r="F14" s="322" t="s">
        <v>353</v>
      </c>
      <c r="G14" s="386">
        <f t="shared" si="2"/>
        <v>9</v>
      </c>
      <c r="H14" s="850">
        <v>30309</v>
      </c>
      <c r="I14" s="851">
        <v>30309</v>
      </c>
      <c r="J14" s="850"/>
      <c r="K14" s="851"/>
      <c r="L14" s="850">
        <f aca="true" t="shared" si="7" ref="L14:M17">+H14+J14</f>
        <v>30309</v>
      </c>
      <c r="M14" s="852">
        <f t="shared" si="7"/>
        <v>30309</v>
      </c>
      <c r="N14" s="321"/>
      <c r="O14" s="223"/>
      <c r="P14" s="223"/>
    </row>
    <row r="15" spans="1:16" s="315" customFormat="1" ht="12.75" customHeight="1">
      <c r="A15" s="453"/>
      <c r="B15" s="322"/>
      <c r="C15" s="322"/>
      <c r="D15" s="322"/>
      <c r="E15" s="322"/>
      <c r="F15" s="322" t="s">
        <v>352</v>
      </c>
      <c r="G15" s="386">
        <f t="shared" si="2"/>
        <v>10</v>
      </c>
      <c r="H15" s="850"/>
      <c r="I15" s="851"/>
      <c r="J15" s="850"/>
      <c r="K15" s="851"/>
      <c r="L15" s="850">
        <f t="shared" si="7"/>
        <v>0</v>
      </c>
      <c r="M15" s="852">
        <f t="shared" si="7"/>
        <v>0</v>
      </c>
      <c r="N15" s="321"/>
      <c r="O15" s="223"/>
      <c r="P15" s="223"/>
    </row>
    <row r="16" spans="1:16" s="315" customFormat="1" ht="12.75" customHeight="1">
      <c r="A16" s="452"/>
      <c r="B16" s="322"/>
      <c r="C16" s="322"/>
      <c r="D16" s="322"/>
      <c r="E16" s="298"/>
      <c r="F16" s="322" t="s">
        <v>354</v>
      </c>
      <c r="G16" s="386">
        <f>G15+1</f>
        <v>11</v>
      </c>
      <c r="H16" s="850">
        <v>303</v>
      </c>
      <c r="I16" s="851">
        <v>303</v>
      </c>
      <c r="J16" s="850"/>
      <c r="K16" s="851"/>
      <c r="L16" s="850">
        <f t="shared" si="7"/>
        <v>303</v>
      </c>
      <c r="M16" s="852">
        <f t="shared" si="7"/>
        <v>303</v>
      </c>
      <c r="N16" s="321"/>
      <c r="O16" s="223"/>
      <c r="P16" s="223"/>
    </row>
    <row r="17" spans="1:16" s="315" customFormat="1" ht="12.75" customHeight="1">
      <c r="A17" s="454"/>
      <c r="B17" s="322"/>
      <c r="C17" s="322"/>
      <c r="D17" s="322"/>
      <c r="E17" s="322"/>
      <c r="F17" s="322" t="s">
        <v>292</v>
      </c>
      <c r="G17" s="386">
        <f t="shared" si="2"/>
        <v>12</v>
      </c>
      <c r="H17" s="850">
        <v>11393</v>
      </c>
      <c r="I17" s="851">
        <v>11393</v>
      </c>
      <c r="J17" s="850"/>
      <c r="K17" s="851"/>
      <c r="L17" s="850">
        <f t="shared" si="7"/>
        <v>11393</v>
      </c>
      <c r="M17" s="852">
        <f t="shared" si="7"/>
        <v>11393</v>
      </c>
      <c r="N17" s="321"/>
      <c r="O17" s="223"/>
      <c r="P17" s="223"/>
    </row>
    <row r="18" spans="1:14" ht="12.75" customHeight="1">
      <c r="A18" s="307"/>
      <c r="B18" s="308"/>
      <c r="C18" s="309"/>
      <c r="D18" s="310" t="s">
        <v>360</v>
      </c>
      <c r="E18" s="308"/>
      <c r="F18" s="311"/>
      <c r="G18" s="388">
        <f t="shared" si="2"/>
        <v>13</v>
      </c>
      <c r="H18" s="844">
        <f aca="true" t="shared" si="8" ref="H18:M18">+H19+H22</f>
        <v>1130</v>
      </c>
      <c r="I18" s="845">
        <f t="shared" si="8"/>
        <v>1130</v>
      </c>
      <c r="J18" s="844">
        <f t="shared" si="8"/>
        <v>0</v>
      </c>
      <c r="K18" s="845">
        <f t="shared" si="8"/>
        <v>0</v>
      </c>
      <c r="L18" s="844">
        <f t="shared" si="8"/>
        <v>1130</v>
      </c>
      <c r="M18" s="846">
        <f t="shared" si="8"/>
        <v>1130</v>
      </c>
      <c r="N18" s="304"/>
    </row>
    <row r="19" spans="1:14" ht="12.75" customHeight="1">
      <c r="A19" s="312"/>
      <c r="B19" s="313"/>
      <c r="C19" s="313"/>
      <c r="D19" s="313" t="s">
        <v>73</v>
      </c>
      <c r="E19" s="313" t="s">
        <v>361</v>
      </c>
      <c r="F19" s="314"/>
      <c r="G19" s="383">
        <f t="shared" si="2"/>
        <v>14</v>
      </c>
      <c r="H19" s="847">
        <f aca="true" t="shared" si="9" ref="H19:M19">+H20+H21</f>
        <v>0</v>
      </c>
      <c r="I19" s="848">
        <f t="shared" si="9"/>
        <v>0</v>
      </c>
      <c r="J19" s="847">
        <f t="shared" si="9"/>
        <v>0</v>
      </c>
      <c r="K19" s="848">
        <f t="shared" si="9"/>
        <v>0</v>
      </c>
      <c r="L19" s="847">
        <f t="shared" si="9"/>
        <v>0</v>
      </c>
      <c r="M19" s="849">
        <f t="shared" si="9"/>
        <v>0</v>
      </c>
      <c r="N19" s="304"/>
    </row>
    <row r="20" spans="1:14" ht="12.75" customHeight="1">
      <c r="A20" s="451"/>
      <c r="B20" s="322"/>
      <c r="C20" s="322"/>
      <c r="D20" s="322"/>
      <c r="E20" s="322" t="s">
        <v>289</v>
      </c>
      <c r="F20" s="322" t="s">
        <v>291</v>
      </c>
      <c r="G20" s="386">
        <f t="shared" si="2"/>
        <v>15</v>
      </c>
      <c r="H20" s="850"/>
      <c r="I20" s="851"/>
      <c r="J20" s="850"/>
      <c r="K20" s="851"/>
      <c r="L20" s="850">
        <f>+H20+J20</f>
        <v>0</v>
      </c>
      <c r="M20" s="852">
        <f>+I20+K20</f>
        <v>0</v>
      </c>
      <c r="N20" s="321"/>
    </row>
    <row r="21" spans="1:14" ht="12.75" customHeight="1">
      <c r="A21" s="451"/>
      <c r="B21" s="322"/>
      <c r="C21" s="322"/>
      <c r="D21" s="322"/>
      <c r="E21" s="298"/>
      <c r="F21" s="322" t="s">
        <v>292</v>
      </c>
      <c r="G21" s="386">
        <f t="shared" si="2"/>
        <v>16</v>
      </c>
      <c r="H21" s="850"/>
      <c r="I21" s="851"/>
      <c r="J21" s="850"/>
      <c r="K21" s="851"/>
      <c r="L21" s="850">
        <f>+H21+J21</f>
        <v>0</v>
      </c>
      <c r="M21" s="852">
        <f>+I21+K21</f>
        <v>0</v>
      </c>
      <c r="N21" s="321"/>
    </row>
    <row r="22" spans="1:14" ht="12.75" customHeight="1">
      <c r="A22" s="312"/>
      <c r="B22" s="313"/>
      <c r="C22" s="313"/>
      <c r="D22" s="313"/>
      <c r="E22" s="313" t="s">
        <v>362</v>
      </c>
      <c r="F22" s="314"/>
      <c r="G22" s="383">
        <f>G21+1</f>
        <v>17</v>
      </c>
      <c r="H22" s="847">
        <f aca="true" t="shared" si="10" ref="H22:M22">+H23+H24</f>
        <v>1130</v>
      </c>
      <c r="I22" s="848">
        <f t="shared" si="10"/>
        <v>1130</v>
      </c>
      <c r="J22" s="847">
        <f t="shared" si="10"/>
        <v>0</v>
      </c>
      <c r="K22" s="848">
        <f t="shared" si="10"/>
        <v>0</v>
      </c>
      <c r="L22" s="847">
        <f t="shared" si="10"/>
        <v>1130</v>
      </c>
      <c r="M22" s="849">
        <f t="shared" si="10"/>
        <v>1130</v>
      </c>
      <c r="N22" s="304"/>
    </row>
    <row r="23" spans="1:14" ht="12.75" customHeight="1">
      <c r="A23" s="452"/>
      <c r="B23" s="322"/>
      <c r="C23" s="322"/>
      <c r="D23" s="322"/>
      <c r="E23" s="322" t="s">
        <v>289</v>
      </c>
      <c r="F23" s="322" t="s">
        <v>291</v>
      </c>
      <c r="G23" s="386">
        <f t="shared" si="2"/>
        <v>18</v>
      </c>
      <c r="H23" s="850"/>
      <c r="I23" s="851"/>
      <c r="J23" s="850"/>
      <c r="K23" s="851"/>
      <c r="L23" s="850">
        <f>+H23+J23</f>
        <v>0</v>
      </c>
      <c r="M23" s="852">
        <f>+I23+K23</f>
        <v>0</v>
      </c>
      <c r="N23" s="321"/>
    </row>
    <row r="24" spans="1:14" ht="12.75" customHeight="1">
      <c r="A24" s="454"/>
      <c r="B24" s="322"/>
      <c r="C24" s="322"/>
      <c r="D24" s="322"/>
      <c r="E24" s="298"/>
      <c r="F24" s="322" t="s">
        <v>292</v>
      </c>
      <c r="G24" s="386">
        <f t="shared" si="2"/>
        <v>19</v>
      </c>
      <c r="H24" s="850">
        <v>1130</v>
      </c>
      <c r="I24" s="851">
        <v>1130</v>
      </c>
      <c r="J24" s="850"/>
      <c r="K24" s="851"/>
      <c r="L24" s="850">
        <f>+H24+J24</f>
        <v>1130</v>
      </c>
      <c r="M24" s="852">
        <f>+I24+K24</f>
        <v>1130</v>
      </c>
      <c r="N24" s="321"/>
    </row>
    <row r="25" spans="1:14" ht="12.75" customHeight="1">
      <c r="A25" s="307"/>
      <c r="B25" s="308"/>
      <c r="C25" s="309"/>
      <c r="D25" s="310" t="s">
        <v>363</v>
      </c>
      <c r="E25" s="308"/>
      <c r="F25" s="311"/>
      <c r="G25" s="388">
        <f t="shared" si="2"/>
        <v>20</v>
      </c>
      <c r="H25" s="844">
        <f aca="true" t="shared" si="11" ref="H25:M25">+H26+H29</f>
        <v>0</v>
      </c>
      <c r="I25" s="845">
        <f t="shared" si="11"/>
        <v>0</v>
      </c>
      <c r="J25" s="844">
        <f t="shared" si="11"/>
        <v>0</v>
      </c>
      <c r="K25" s="845">
        <f t="shared" si="11"/>
        <v>0</v>
      </c>
      <c r="L25" s="844">
        <f t="shared" si="11"/>
        <v>0</v>
      </c>
      <c r="M25" s="846">
        <f t="shared" si="11"/>
        <v>0</v>
      </c>
      <c r="N25" s="304"/>
    </row>
    <row r="26" spans="1:14" ht="12.75" customHeight="1">
      <c r="A26" s="312"/>
      <c r="B26" s="313"/>
      <c r="C26" s="313"/>
      <c r="D26" s="313" t="s">
        <v>73</v>
      </c>
      <c r="E26" s="313" t="s">
        <v>364</v>
      </c>
      <c r="F26" s="314"/>
      <c r="G26" s="383">
        <f t="shared" si="2"/>
        <v>21</v>
      </c>
      <c r="H26" s="847">
        <f aca="true" t="shared" si="12" ref="H26:M26">+H27+H28</f>
        <v>0</v>
      </c>
      <c r="I26" s="848">
        <f t="shared" si="12"/>
        <v>0</v>
      </c>
      <c r="J26" s="847">
        <f t="shared" si="12"/>
        <v>0</v>
      </c>
      <c r="K26" s="848">
        <f t="shared" si="12"/>
        <v>0</v>
      </c>
      <c r="L26" s="847">
        <f t="shared" si="12"/>
        <v>0</v>
      </c>
      <c r="M26" s="849">
        <f t="shared" si="12"/>
        <v>0</v>
      </c>
      <c r="N26" s="304"/>
    </row>
    <row r="27" spans="1:14" ht="12.75" customHeight="1">
      <c r="A27" s="451"/>
      <c r="B27" s="322"/>
      <c r="C27" s="322"/>
      <c r="D27" s="322"/>
      <c r="E27" s="322" t="s">
        <v>289</v>
      </c>
      <c r="F27" s="322" t="s">
        <v>291</v>
      </c>
      <c r="G27" s="386">
        <f t="shared" si="2"/>
        <v>22</v>
      </c>
      <c r="H27" s="850"/>
      <c r="I27" s="851"/>
      <c r="J27" s="850"/>
      <c r="K27" s="851"/>
      <c r="L27" s="850">
        <f>+H27+J27</f>
        <v>0</v>
      </c>
      <c r="M27" s="852">
        <f>+I27+K27</f>
        <v>0</v>
      </c>
      <c r="N27" s="321"/>
    </row>
    <row r="28" spans="1:14" ht="12.75" customHeight="1">
      <c r="A28" s="451"/>
      <c r="B28" s="322"/>
      <c r="C28" s="322"/>
      <c r="D28" s="322"/>
      <c r="E28" s="298"/>
      <c r="F28" s="322" t="s">
        <v>292</v>
      </c>
      <c r="G28" s="386">
        <f t="shared" si="2"/>
        <v>23</v>
      </c>
      <c r="H28" s="850"/>
      <c r="I28" s="851"/>
      <c r="J28" s="850"/>
      <c r="K28" s="851"/>
      <c r="L28" s="850">
        <f>+H28+J28</f>
        <v>0</v>
      </c>
      <c r="M28" s="852">
        <f>+I28+K28</f>
        <v>0</v>
      </c>
      <c r="N28" s="321"/>
    </row>
    <row r="29" spans="1:14" ht="13.5" customHeight="1">
      <c r="A29" s="312"/>
      <c r="B29" s="313"/>
      <c r="C29" s="313"/>
      <c r="D29" s="313"/>
      <c r="E29" s="313" t="s">
        <v>421</v>
      </c>
      <c r="F29" s="314"/>
      <c r="G29" s="383">
        <f t="shared" si="2"/>
        <v>24</v>
      </c>
      <c r="H29" s="847">
        <f aca="true" t="shared" si="13" ref="H29:M29">+H30+H31</f>
        <v>0</v>
      </c>
      <c r="I29" s="848">
        <f t="shared" si="13"/>
        <v>0</v>
      </c>
      <c r="J29" s="847">
        <f t="shared" si="13"/>
        <v>0</v>
      </c>
      <c r="K29" s="848">
        <f t="shared" si="13"/>
        <v>0</v>
      </c>
      <c r="L29" s="847">
        <f t="shared" si="13"/>
        <v>0</v>
      </c>
      <c r="M29" s="849">
        <f t="shared" si="13"/>
        <v>0</v>
      </c>
      <c r="N29" s="321"/>
    </row>
    <row r="30" spans="1:14" ht="13.5" customHeight="1">
      <c r="A30" s="452"/>
      <c r="B30" s="322"/>
      <c r="C30" s="322"/>
      <c r="D30" s="322"/>
      <c r="E30" s="322" t="s">
        <v>289</v>
      </c>
      <c r="F30" s="322" t="s">
        <v>291</v>
      </c>
      <c r="G30" s="386">
        <f t="shared" si="2"/>
        <v>25</v>
      </c>
      <c r="H30" s="850"/>
      <c r="I30" s="851"/>
      <c r="J30" s="850"/>
      <c r="K30" s="851"/>
      <c r="L30" s="850">
        <f>+H30+J30</f>
        <v>0</v>
      </c>
      <c r="M30" s="852">
        <f>+I30+K30</f>
        <v>0</v>
      </c>
      <c r="N30" s="321"/>
    </row>
    <row r="31" spans="1:14" ht="13.5" customHeight="1">
      <c r="A31" s="454"/>
      <c r="B31" s="322"/>
      <c r="C31" s="322"/>
      <c r="D31" s="322"/>
      <c r="E31" s="298"/>
      <c r="F31" s="322" t="s">
        <v>292</v>
      </c>
      <c r="G31" s="386">
        <f t="shared" si="2"/>
        <v>26</v>
      </c>
      <c r="H31" s="850"/>
      <c r="I31" s="851"/>
      <c r="J31" s="850"/>
      <c r="K31" s="851"/>
      <c r="L31" s="850">
        <f>+H31+J31</f>
        <v>0</v>
      </c>
      <c r="M31" s="852">
        <f>+I31+K31</f>
        <v>0</v>
      </c>
      <c r="N31" s="321"/>
    </row>
    <row r="32" spans="1:14" ht="12.75" customHeight="1">
      <c r="A32" s="306"/>
      <c r="B32" s="900" t="s">
        <v>365</v>
      </c>
      <c r="C32" s="900"/>
      <c r="D32" s="900" t="s">
        <v>216</v>
      </c>
      <c r="E32" s="900" t="s">
        <v>290</v>
      </c>
      <c r="F32" s="901"/>
      <c r="G32" s="387">
        <f>G31+1</f>
        <v>27</v>
      </c>
      <c r="H32" s="841">
        <f aca="true" t="shared" si="14" ref="H32:M32">+H33+H34</f>
        <v>0</v>
      </c>
      <c r="I32" s="842">
        <f t="shared" si="14"/>
        <v>0</v>
      </c>
      <c r="J32" s="841">
        <f t="shared" si="14"/>
        <v>0</v>
      </c>
      <c r="K32" s="842">
        <f t="shared" si="14"/>
        <v>0</v>
      </c>
      <c r="L32" s="841">
        <f t="shared" si="14"/>
        <v>0</v>
      </c>
      <c r="M32" s="843">
        <f t="shared" si="14"/>
        <v>0</v>
      </c>
      <c r="N32" s="304"/>
    </row>
    <row r="33" spans="1:14" s="315" customFormat="1" ht="12.75" customHeight="1">
      <c r="A33" s="452"/>
      <c r="B33" s="317"/>
      <c r="C33" s="317"/>
      <c r="D33" s="317"/>
      <c r="E33" s="318" t="s">
        <v>291</v>
      </c>
      <c r="F33" s="319"/>
      <c r="G33" s="386">
        <f>G32+1</f>
        <v>28</v>
      </c>
      <c r="H33" s="850"/>
      <c r="I33" s="851"/>
      <c r="J33" s="850"/>
      <c r="K33" s="851"/>
      <c r="L33" s="850">
        <f>+H33+J33</f>
        <v>0</v>
      </c>
      <c r="M33" s="852">
        <f>+I33+K33</f>
        <v>0</v>
      </c>
      <c r="N33" s="321"/>
    </row>
    <row r="34" spans="1:14" s="315" customFormat="1" ht="12.75" customHeight="1" thickBot="1">
      <c r="A34" s="455"/>
      <c r="B34" s="335"/>
      <c r="C34" s="335"/>
      <c r="D34" s="335"/>
      <c r="E34" s="416" t="s">
        <v>292</v>
      </c>
      <c r="F34" s="417"/>
      <c r="G34" s="418">
        <f t="shared" si="2"/>
        <v>29</v>
      </c>
      <c r="H34" s="853"/>
      <c r="I34" s="854"/>
      <c r="J34" s="853"/>
      <c r="K34" s="854"/>
      <c r="L34" s="853">
        <f>+H34+J34</f>
        <v>0</v>
      </c>
      <c r="M34" s="855">
        <f>+I34+K34</f>
        <v>0</v>
      </c>
      <c r="N34" s="321"/>
    </row>
    <row r="35" spans="1:14" s="315" customFormat="1" ht="12.75" customHeight="1" thickBot="1">
      <c r="A35" s="323"/>
      <c r="B35" s="323"/>
      <c r="C35" s="323"/>
      <c r="D35" s="323"/>
      <c r="E35" s="323"/>
      <c r="F35" s="323"/>
      <c r="G35" s="323"/>
      <c r="H35" s="467"/>
      <c r="I35" s="467"/>
      <c r="J35" s="467"/>
      <c r="K35" s="467"/>
      <c r="L35" s="467"/>
      <c r="M35" s="467"/>
      <c r="N35" s="324"/>
    </row>
    <row r="36" spans="1:16" ht="12.75" customHeight="1">
      <c r="A36" s="902" t="s">
        <v>366</v>
      </c>
      <c r="B36" s="903"/>
      <c r="C36" s="903"/>
      <c r="D36" s="903"/>
      <c r="E36" s="903"/>
      <c r="F36" s="904"/>
      <c r="G36" s="385">
        <f>G34+1</f>
        <v>30</v>
      </c>
      <c r="H36" s="838">
        <f aca="true" t="shared" si="15" ref="H36:M36">+H37+H42</f>
        <v>43135</v>
      </c>
      <c r="I36" s="839">
        <f t="shared" si="15"/>
        <v>43135</v>
      </c>
      <c r="J36" s="838">
        <f t="shared" si="15"/>
        <v>0</v>
      </c>
      <c r="K36" s="839">
        <f t="shared" si="15"/>
        <v>0</v>
      </c>
      <c r="L36" s="838">
        <f t="shared" si="15"/>
        <v>43135</v>
      </c>
      <c r="M36" s="840">
        <f t="shared" si="15"/>
        <v>43135</v>
      </c>
      <c r="N36" s="304"/>
      <c r="O36" s="315"/>
      <c r="P36" s="315"/>
    </row>
    <row r="37" spans="1:16" ht="12.75" customHeight="1">
      <c r="A37" s="312"/>
      <c r="B37" s="313"/>
      <c r="C37" s="325" t="s">
        <v>289</v>
      </c>
      <c r="D37" s="313" t="s">
        <v>367</v>
      </c>
      <c r="E37" s="313"/>
      <c r="F37" s="314"/>
      <c r="G37" s="383">
        <f aca="true" t="shared" si="16" ref="G37:G55">G36+1</f>
        <v>31</v>
      </c>
      <c r="H37" s="847">
        <f aca="true" t="shared" si="17" ref="H37:M37">+H38+H39+H40+H41</f>
        <v>30612</v>
      </c>
      <c r="I37" s="848">
        <f t="shared" si="17"/>
        <v>30612</v>
      </c>
      <c r="J37" s="847">
        <f t="shared" si="17"/>
        <v>0</v>
      </c>
      <c r="K37" s="848">
        <f t="shared" si="17"/>
        <v>0</v>
      </c>
      <c r="L37" s="847">
        <f t="shared" si="17"/>
        <v>30612</v>
      </c>
      <c r="M37" s="849">
        <f t="shared" si="17"/>
        <v>30612</v>
      </c>
      <c r="N37" s="330"/>
      <c r="O37" s="315"/>
      <c r="P37" s="315"/>
    </row>
    <row r="38" spans="1:16" ht="12.75" customHeight="1">
      <c r="A38" s="316"/>
      <c r="B38" s="317"/>
      <c r="C38" s="317"/>
      <c r="D38" s="331" t="s">
        <v>289</v>
      </c>
      <c r="E38" s="328" t="s">
        <v>368</v>
      </c>
      <c r="F38" s="332"/>
      <c r="G38" s="320">
        <f t="shared" si="16"/>
        <v>32</v>
      </c>
      <c r="H38" s="850">
        <f aca="true" t="shared" si="18" ref="H38:M38">+H10+H13</f>
        <v>30612</v>
      </c>
      <c r="I38" s="851">
        <f t="shared" si="18"/>
        <v>30612</v>
      </c>
      <c r="J38" s="850">
        <f t="shared" si="18"/>
        <v>0</v>
      </c>
      <c r="K38" s="851">
        <f t="shared" si="18"/>
        <v>0</v>
      </c>
      <c r="L38" s="850">
        <f t="shared" si="18"/>
        <v>30612</v>
      </c>
      <c r="M38" s="852">
        <f t="shared" si="18"/>
        <v>30612</v>
      </c>
      <c r="N38" s="330"/>
      <c r="O38" s="315"/>
      <c r="P38" s="315"/>
    </row>
    <row r="39" spans="1:16" ht="12.75" customHeight="1">
      <c r="A39" s="316"/>
      <c r="B39" s="317"/>
      <c r="C39" s="317"/>
      <c r="D39" s="317"/>
      <c r="E39" s="328" t="s">
        <v>369</v>
      </c>
      <c r="F39" s="332"/>
      <c r="G39" s="320">
        <f t="shared" si="16"/>
        <v>33</v>
      </c>
      <c r="H39" s="850">
        <f aca="true" t="shared" si="19" ref="H39:M39">+H20+H23</f>
        <v>0</v>
      </c>
      <c r="I39" s="851">
        <f t="shared" si="19"/>
        <v>0</v>
      </c>
      <c r="J39" s="850">
        <f t="shared" si="19"/>
        <v>0</v>
      </c>
      <c r="K39" s="851">
        <f t="shared" si="19"/>
        <v>0</v>
      </c>
      <c r="L39" s="850">
        <f t="shared" si="19"/>
        <v>0</v>
      </c>
      <c r="M39" s="852">
        <f t="shared" si="19"/>
        <v>0</v>
      </c>
      <c r="N39" s="330"/>
      <c r="O39" s="315"/>
      <c r="P39" s="315"/>
    </row>
    <row r="40" spans="1:16" ht="12.75" customHeight="1">
      <c r="A40" s="316"/>
      <c r="B40" s="317"/>
      <c r="C40" s="317"/>
      <c r="D40" s="317"/>
      <c r="E40" s="328" t="s">
        <v>370</v>
      </c>
      <c r="F40" s="332"/>
      <c r="G40" s="320">
        <f t="shared" si="16"/>
        <v>34</v>
      </c>
      <c r="H40" s="850">
        <f aca="true" t="shared" si="20" ref="H40:M40">+H27+H30</f>
        <v>0</v>
      </c>
      <c r="I40" s="851">
        <f t="shared" si="20"/>
        <v>0</v>
      </c>
      <c r="J40" s="850">
        <f t="shared" si="20"/>
        <v>0</v>
      </c>
      <c r="K40" s="851">
        <f t="shared" si="20"/>
        <v>0</v>
      </c>
      <c r="L40" s="850">
        <f t="shared" si="20"/>
        <v>0</v>
      </c>
      <c r="M40" s="852">
        <f t="shared" si="20"/>
        <v>0</v>
      </c>
      <c r="N40" s="333"/>
      <c r="O40" s="315"/>
      <c r="P40" s="315"/>
    </row>
    <row r="41" spans="1:16" ht="12.75" customHeight="1">
      <c r="A41" s="316"/>
      <c r="B41" s="317"/>
      <c r="C41" s="317"/>
      <c r="D41" s="331"/>
      <c r="E41" s="322" t="s">
        <v>371</v>
      </c>
      <c r="F41" s="332"/>
      <c r="G41" s="320">
        <f t="shared" si="16"/>
        <v>35</v>
      </c>
      <c r="H41" s="850">
        <f aca="true" t="shared" si="21" ref="H41:M41">+H33</f>
        <v>0</v>
      </c>
      <c r="I41" s="851">
        <f t="shared" si="21"/>
        <v>0</v>
      </c>
      <c r="J41" s="850">
        <f t="shared" si="21"/>
        <v>0</v>
      </c>
      <c r="K41" s="851">
        <f t="shared" si="21"/>
        <v>0</v>
      </c>
      <c r="L41" s="850">
        <f t="shared" si="21"/>
        <v>0</v>
      </c>
      <c r="M41" s="852">
        <f t="shared" si="21"/>
        <v>0</v>
      </c>
      <c r="N41" s="333"/>
      <c r="O41" s="315"/>
      <c r="P41" s="315"/>
    </row>
    <row r="42" spans="1:14" ht="12.75" customHeight="1">
      <c r="A42" s="312"/>
      <c r="B42" s="313"/>
      <c r="C42" s="326"/>
      <c r="D42" s="313" t="s">
        <v>372</v>
      </c>
      <c r="E42" s="313"/>
      <c r="F42" s="314"/>
      <c r="G42" s="383">
        <f t="shared" si="16"/>
        <v>36</v>
      </c>
      <c r="H42" s="847">
        <f aca="true" t="shared" si="22" ref="H42:M42">+H43+H44+H45+H46</f>
        <v>12523</v>
      </c>
      <c r="I42" s="848">
        <f t="shared" si="22"/>
        <v>12523</v>
      </c>
      <c r="J42" s="847">
        <f t="shared" si="22"/>
        <v>0</v>
      </c>
      <c r="K42" s="848">
        <f t="shared" si="22"/>
        <v>0</v>
      </c>
      <c r="L42" s="847">
        <f t="shared" si="22"/>
        <v>12523</v>
      </c>
      <c r="M42" s="849">
        <f t="shared" si="22"/>
        <v>12523</v>
      </c>
      <c r="N42" s="333"/>
    </row>
    <row r="43" spans="1:14" ht="12.75" customHeight="1">
      <c r="A43" s="327"/>
      <c r="B43" s="322"/>
      <c r="C43" s="328"/>
      <c r="D43" s="331" t="s">
        <v>289</v>
      </c>
      <c r="E43" s="328" t="s">
        <v>373</v>
      </c>
      <c r="F43" s="329"/>
      <c r="G43" s="320">
        <f t="shared" si="16"/>
        <v>37</v>
      </c>
      <c r="H43" s="850">
        <f aca="true" t="shared" si="23" ref="H43:M43">+H11+H17</f>
        <v>11393</v>
      </c>
      <c r="I43" s="851">
        <f t="shared" si="23"/>
        <v>11393</v>
      </c>
      <c r="J43" s="850">
        <f t="shared" si="23"/>
        <v>0</v>
      </c>
      <c r="K43" s="851">
        <f t="shared" si="23"/>
        <v>0</v>
      </c>
      <c r="L43" s="850">
        <f t="shared" si="23"/>
        <v>11393</v>
      </c>
      <c r="M43" s="852">
        <f t="shared" si="23"/>
        <v>11393</v>
      </c>
      <c r="N43" s="330"/>
    </row>
    <row r="44" spans="1:14" ht="12.75" customHeight="1">
      <c r="A44" s="327"/>
      <c r="B44" s="322"/>
      <c r="C44" s="328"/>
      <c r="D44" s="317"/>
      <c r="E44" s="328" t="s">
        <v>374</v>
      </c>
      <c r="F44" s="329"/>
      <c r="G44" s="320">
        <f t="shared" si="16"/>
        <v>38</v>
      </c>
      <c r="H44" s="850">
        <f aca="true" t="shared" si="24" ref="H44:M44">+H21+H24</f>
        <v>1130</v>
      </c>
      <c r="I44" s="851">
        <f t="shared" si="24"/>
        <v>1130</v>
      </c>
      <c r="J44" s="850">
        <f t="shared" si="24"/>
        <v>0</v>
      </c>
      <c r="K44" s="851">
        <f t="shared" si="24"/>
        <v>0</v>
      </c>
      <c r="L44" s="850">
        <f t="shared" si="24"/>
        <v>1130</v>
      </c>
      <c r="M44" s="852">
        <f t="shared" si="24"/>
        <v>1130</v>
      </c>
      <c r="N44" s="333"/>
    </row>
    <row r="45" spans="1:14" ht="12.75" customHeight="1">
      <c r="A45" s="316"/>
      <c r="B45" s="317"/>
      <c r="C45" s="317"/>
      <c r="D45" s="317"/>
      <c r="E45" s="328" t="s">
        <v>375</v>
      </c>
      <c r="F45" s="332"/>
      <c r="G45" s="320">
        <f t="shared" si="16"/>
        <v>39</v>
      </c>
      <c r="H45" s="850">
        <f aca="true" t="shared" si="25" ref="H45:M45">+H28+H31</f>
        <v>0</v>
      </c>
      <c r="I45" s="851">
        <f t="shared" si="25"/>
        <v>0</v>
      </c>
      <c r="J45" s="850">
        <f t="shared" si="25"/>
        <v>0</v>
      </c>
      <c r="K45" s="851">
        <f t="shared" si="25"/>
        <v>0</v>
      </c>
      <c r="L45" s="850">
        <f t="shared" si="25"/>
        <v>0</v>
      </c>
      <c r="M45" s="852">
        <f t="shared" si="25"/>
        <v>0</v>
      </c>
      <c r="N45" s="333"/>
    </row>
    <row r="46" spans="1:14" ht="12.75" customHeight="1">
      <c r="A46" s="316"/>
      <c r="B46" s="317"/>
      <c r="C46" s="317"/>
      <c r="D46" s="331"/>
      <c r="E46" s="322" t="s">
        <v>376</v>
      </c>
      <c r="F46" s="332"/>
      <c r="G46" s="320">
        <f t="shared" si="16"/>
        <v>40</v>
      </c>
      <c r="H46" s="850">
        <f aca="true" t="shared" si="26" ref="H46:M46">+H34</f>
        <v>0</v>
      </c>
      <c r="I46" s="851">
        <f t="shared" si="26"/>
        <v>0</v>
      </c>
      <c r="J46" s="850">
        <f t="shared" si="26"/>
        <v>0</v>
      </c>
      <c r="K46" s="851">
        <f t="shared" si="26"/>
        <v>0</v>
      </c>
      <c r="L46" s="850">
        <f t="shared" si="26"/>
        <v>0</v>
      </c>
      <c r="M46" s="852">
        <f t="shared" si="26"/>
        <v>0</v>
      </c>
      <c r="N46" s="333"/>
    </row>
    <row r="47" spans="1:14" ht="12.75" customHeight="1">
      <c r="A47" s="919" t="s">
        <v>377</v>
      </c>
      <c r="B47" s="920"/>
      <c r="C47" s="920"/>
      <c r="D47" s="920"/>
      <c r="E47" s="920"/>
      <c r="F47" s="921"/>
      <c r="G47" s="384">
        <f t="shared" si="16"/>
        <v>41</v>
      </c>
      <c r="H47" s="856">
        <f aca="true" t="shared" si="27" ref="H47:M47">+H48+H52</f>
        <v>43135</v>
      </c>
      <c r="I47" s="857">
        <f t="shared" si="27"/>
        <v>43135</v>
      </c>
      <c r="J47" s="856">
        <f t="shared" si="27"/>
        <v>0</v>
      </c>
      <c r="K47" s="857">
        <f t="shared" si="27"/>
        <v>0</v>
      </c>
      <c r="L47" s="856">
        <f t="shared" si="27"/>
        <v>43135</v>
      </c>
      <c r="M47" s="858">
        <f t="shared" si="27"/>
        <v>43135</v>
      </c>
      <c r="N47" s="304"/>
    </row>
    <row r="48" spans="1:14" ht="12.75" customHeight="1">
      <c r="A48" s="312"/>
      <c r="B48" s="313"/>
      <c r="C48" s="325" t="s">
        <v>289</v>
      </c>
      <c r="D48" s="313" t="s">
        <v>378</v>
      </c>
      <c r="E48" s="313"/>
      <c r="F48" s="314"/>
      <c r="G48" s="383">
        <f t="shared" si="16"/>
        <v>42</v>
      </c>
      <c r="H48" s="847">
        <f aca="true" t="shared" si="28" ref="H48:M48">+H49+H50+H51</f>
        <v>30612</v>
      </c>
      <c r="I48" s="848">
        <f t="shared" si="28"/>
        <v>30612</v>
      </c>
      <c r="J48" s="847">
        <f t="shared" si="28"/>
        <v>0</v>
      </c>
      <c r="K48" s="848">
        <f t="shared" si="28"/>
        <v>0</v>
      </c>
      <c r="L48" s="847">
        <f t="shared" si="28"/>
        <v>30612</v>
      </c>
      <c r="M48" s="849">
        <f t="shared" si="28"/>
        <v>30612</v>
      </c>
      <c r="N48" s="330"/>
    </row>
    <row r="49" spans="1:14" ht="12.75" customHeight="1">
      <c r="A49" s="316"/>
      <c r="B49" s="317"/>
      <c r="C49" s="317"/>
      <c r="D49" s="331" t="s">
        <v>289</v>
      </c>
      <c r="E49" s="322" t="s">
        <v>412</v>
      </c>
      <c r="F49" s="332"/>
      <c r="G49" s="320">
        <f t="shared" si="16"/>
        <v>43</v>
      </c>
      <c r="H49" s="850">
        <f aca="true" t="shared" si="29" ref="H49:M49">+H10+H20+H27</f>
        <v>0</v>
      </c>
      <c r="I49" s="851">
        <f t="shared" si="29"/>
        <v>0</v>
      </c>
      <c r="J49" s="850">
        <f t="shared" si="29"/>
        <v>0</v>
      </c>
      <c r="K49" s="851">
        <f t="shared" si="29"/>
        <v>0</v>
      </c>
      <c r="L49" s="850">
        <f t="shared" si="29"/>
        <v>0</v>
      </c>
      <c r="M49" s="852">
        <f t="shared" si="29"/>
        <v>0</v>
      </c>
      <c r="N49" s="330"/>
    </row>
    <row r="50" spans="1:14" ht="12.75" customHeight="1">
      <c r="A50" s="316"/>
      <c r="B50" s="317"/>
      <c r="C50" s="317"/>
      <c r="D50" s="317"/>
      <c r="E50" s="322" t="s">
        <v>379</v>
      </c>
      <c r="F50" s="332"/>
      <c r="G50" s="320">
        <f t="shared" si="16"/>
        <v>44</v>
      </c>
      <c r="H50" s="850">
        <f aca="true" t="shared" si="30" ref="H50:M50">+H13+H23+H30</f>
        <v>30612</v>
      </c>
      <c r="I50" s="851">
        <f t="shared" si="30"/>
        <v>30612</v>
      </c>
      <c r="J50" s="850">
        <f t="shared" si="30"/>
        <v>0</v>
      </c>
      <c r="K50" s="851">
        <f t="shared" si="30"/>
        <v>0</v>
      </c>
      <c r="L50" s="850">
        <f t="shared" si="30"/>
        <v>30612</v>
      </c>
      <c r="M50" s="852">
        <f t="shared" si="30"/>
        <v>30612</v>
      </c>
      <c r="N50" s="330"/>
    </row>
    <row r="51" spans="1:14" ht="12.75" customHeight="1">
      <c r="A51" s="316"/>
      <c r="B51" s="317"/>
      <c r="C51" s="317"/>
      <c r="D51" s="331"/>
      <c r="E51" s="322" t="s">
        <v>380</v>
      </c>
      <c r="F51" s="332"/>
      <c r="G51" s="320">
        <f t="shared" si="16"/>
        <v>45</v>
      </c>
      <c r="H51" s="850">
        <f aca="true" t="shared" si="31" ref="H51:M51">+H33</f>
        <v>0</v>
      </c>
      <c r="I51" s="851">
        <f t="shared" si="31"/>
        <v>0</v>
      </c>
      <c r="J51" s="850">
        <f t="shared" si="31"/>
        <v>0</v>
      </c>
      <c r="K51" s="851">
        <f t="shared" si="31"/>
        <v>0</v>
      </c>
      <c r="L51" s="850">
        <f t="shared" si="31"/>
        <v>0</v>
      </c>
      <c r="M51" s="852">
        <f t="shared" si="31"/>
        <v>0</v>
      </c>
      <c r="N51" s="330"/>
    </row>
    <row r="52" spans="1:14" ht="12.75" customHeight="1">
      <c r="A52" s="312"/>
      <c r="B52" s="313"/>
      <c r="C52" s="326"/>
      <c r="D52" s="313" t="s">
        <v>381</v>
      </c>
      <c r="E52" s="313"/>
      <c r="F52" s="314"/>
      <c r="G52" s="383">
        <f t="shared" si="16"/>
        <v>46</v>
      </c>
      <c r="H52" s="847">
        <f aca="true" t="shared" si="32" ref="H52:M52">+H53+H54+H55</f>
        <v>12523</v>
      </c>
      <c r="I52" s="848">
        <f t="shared" si="32"/>
        <v>12523</v>
      </c>
      <c r="J52" s="847">
        <f t="shared" si="32"/>
        <v>0</v>
      </c>
      <c r="K52" s="848">
        <f t="shared" si="32"/>
        <v>0</v>
      </c>
      <c r="L52" s="847">
        <f t="shared" si="32"/>
        <v>12523</v>
      </c>
      <c r="M52" s="849">
        <f t="shared" si="32"/>
        <v>12523</v>
      </c>
      <c r="N52" s="333"/>
    </row>
    <row r="53" spans="1:14" ht="12.75" customHeight="1">
      <c r="A53" s="327"/>
      <c r="B53" s="322"/>
      <c r="C53" s="328"/>
      <c r="D53" s="331" t="s">
        <v>289</v>
      </c>
      <c r="E53" s="322" t="s">
        <v>413</v>
      </c>
      <c r="F53" s="329"/>
      <c r="G53" s="386">
        <f t="shared" si="16"/>
        <v>47</v>
      </c>
      <c r="H53" s="850">
        <f aca="true" t="shared" si="33" ref="H53:M53">+H11+H21+H28</f>
        <v>0</v>
      </c>
      <c r="I53" s="851">
        <f t="shared" si="33"/>
        <v>0</v>
      </c>
      <c r="J53" s="850">
        <f t="shared" si="33"/>
        <v>0</v>
      </c>
      <c r="K53" s="851">
        <f t="shared" si="33"/>
        <v>0</v>
      </c>
      <c r="L53" s="850">
        <f t="shared" si="33"/>
        <v>0</v>
      </c>
      <c r="M53" s="852">
        <f t="shared" si="33"/>
        <v>0</v>
      </c>
      <c r="N53" s="321"/>
    </row>
    <row r="54" spans="1:14" ht="12.75" customHeight="1">
      <c r="A54" s="327"/>
      <c r="B54" s="322"/>
      <c r="C54" s="328"/>
      <c r="D54" s="317"/>
      <c r="E54" s="322" t="s">
        <v>382</v>
      </c>
      <c r="F54" s="329"/>
      <c r="G54" s="386">
        <f t="shared" si="16"/>
        <v>48</v>
      </c>
      <c r="H54" s="850">
        <f aca="true" t="shared" si="34" ref="H54:M54">+H17+H24+H31</f>
        <v>12523</v>
      </c>
      <c r="I54" s="851">
        <f t="shared" si="34"/>
        <v>12523</v>
      </c>
      <c r="J54" s="850">
        <f t="shared" si="34"/>
        <v>0</v>
      </c>
      <c r="K54" s="851">
        <f t="shared" si="34"/>
        <v>0</v>
      </c>
      <c r="L54" s="850">
        <f t="shared" si="34"/>
        <v>12523</v>
      </c>
      <c r="M54" s="852">
        <f t="shared" si="34"/>
        <v>12523</v>
      </c>
      <c r="N54" s="321"/>
    </row>
    <row r="55" spans="1:14" ht="12.75" customHeight="1" thickBot="1">
      <c r="A55" s="334"/>
      <c r="B55" s="335"/>
      <c r="C55" s="335"/>
      <c r="D55" s="335"/>
      <c r="E55" s="336" t="s">
        <v>383</v>
      </c>
      <c r="F55" s="337"/>
      <c r="G55" s="338">
        <f t="shared" si="16"/>
        <v>49</v>
      </c>
      <c r="H55" s="853">
        <f aca="true" t="shared" si="35" ref="H55:M55">+H34</f>
        <v>0</v>
      </c>
      <c r="I55" s="854">
        <f t="shared" si="35"/>
        <v>0</v>
      </c>
      <c r="J55" s="853">
        <f t="shared" si="35"/>
        <v>0</v>
      </c>
      <c r="K55" s="854">
        <f t="shared" si="35"/>
        <v>0</v>
      </c>
      <c r="L55" s="853">
        <f t="shared" si="35"/>
        <v>0</v>
      </c>
      <c r="M55" s="855">
        <f t="shared" si="35"/>
        <v>0</v>
      </c>
      <c r="N55" s="333"/>
    </row>
    <row r="56" spans="1:13" ht="12.75">
      <c r="A56" s="298"/>
      <c r="B56" s="298"/>
      <c r="C56" s="298"/>
      <c r="D56" s="298"/>
      <c r="E56" s="298"/>
      <c r="F56" s="298"/>
      <c r="G56" s="300"/>
      <c r="H56" s="298"/>
      <c r="I56" s="298"/>
      <c r="J56" s="298"/>
      <c r="K56" s="298"/>
      <c r="L56" s="298"/>
      <c r="M56" s="298"/>
    </row>
    <row r="57" spans="1:13" ht="12.75">
      <c r="A57" s="298" t="s">
        <v>215</v>
      </c>
      <c r="B57" s="298"/>
      <c r="C57" s="298"/>
      <c r="D57" s="299"/>
      <c r="E57" s="299"/>
      <c r="F57" s="298"/>
      <c r="G57" s="300"/>
      <c r="H57" s="298"/>
      <c r="I57" s="298"/>
      <c r="J57" s="298"/>
      <c r="K57" s="298"/>
      <c r="L57" s="298"/>
      <c r="M57" s="298"/>
    </row>
    <row r="58" spans="1:14" ht="30.75" customHeight="1">
      <c r="A58" s="918" t="s">
        <v>408</v>
      </c>
      <c r="B58" s="918"/>
      <c r="C58" s="918"/>
      <c r="D58" s="918"/>
      <c r="E58" s="918"/>
      <c r="F58" s="918"/>
      <c r="G58" s="918"/>
      <c r="H58" s="918"/>
      <c r="I58" s="918"/>
      <c r="J58" s="918"/>
      <c r="K58" s="918"/>
      <c r="L58" s="918"/>
      <c r="M58" s="918"/>
      <c r="N58" s="918"/>
    </row>
    <row r="59" spans="1:14" ht="42.75" customHeight="1">
      <c r="A59" s="918" t="s">
        <v>410</v>
      </c>
      <c r="B59" s="918"/>
      <c r="C59" s="918"/>
      <c r="D59" s="918"/>
      <c r="E59" s="918"/>
      <c r="F59" s="918"/>
      <c r="G59" s="918"/>
      <c r="H59" s="918"/>
      <c r="I59" s="918"/>
      <c r="J59" s="918"/>
      <c r="K59" s="918"/>
      <c r="L59" s="918"/>
      <c r="M59" s="918"/>
      <c r="N59" s="918"/>
    </row>
    <row r="60" spans="1:14" ht="17.25" customHeight="1">
      <c r="A60" s="918" t="s">
        <v>502</v>
      </c>
      <c r="B60" s="918"/>
      <c r="C60" s="918"/>
      <c r="D60" s="918"/>
      <c r="E60" s="918"/>
      <c r="F60" s="918"/>
      <c r="G60" s="918"/>
      <c r="H60" s="918"/>
      <c r="I60" s="918"/>
      <c r="J60" s="918"/>
      <c r="K60" s="918"/>
      <c r="L60" s="918"/>
      <c r="M60" s="918"/>
      <c r="N60" s="918"/>
    </row>
    <row r="61" spans="1:13" ht="15.75" customHeight="1">
      <c r="A61" s="441" t="s">
        <v>503</v>
      </c>
      <c r="B61" s="298"/>
      <c r="C61" s="298"/>
      <c r="D61" s="298"/>
      <c r="E61" s="298"/>
      <c r="F61" s="298"/>
      <c r="G61" s="300"/>
      <c r="H61" s="298"/>
      <c r="I61" s="298"/>
      <c r="J61" s="298"/>
      <c r="K61" s="298"/>
      <c r="L61" s="298"/>
      <c r="M61" s="298"/>
    </row>
    <row r="62" spans="1:13" ht="12.75">
      <c r="A62" s="298"/>
      <c r="B62" s="298"/>
      <c r="C62" s="298"/>
      <c r="D62" s="298"/>
      <c r="E62" s="298"/>
      <c r="F62" s="298"/>
      <c r="G62" s="300"/>
      <c r="H62" s="298"/>
      <c r="I62" s="298"/>
      <c r="J62" s="298"/>
      <c r="K62" s="298"/>
      <c r="L62" s="298"/>
      <c r="M62" s="298"/>
    </row>
    <row r="63" spans="1:13" ht="12.75">
      <c r="A63" s="298"/>
      <c r="B63" s="298"/>
      <c r="C63" s="298"/>
      <c r="D63" s="298"/>
      <c r="E63" s="298"/>
      <c r="F63" s="298"/>
      <c r="G63" s="300"/>
      <c r="H63" s="298"/>
      <c r="I63" s="298"/>
      <c r="J63" s="298"/>
      <c r="K63" s="298"/>
      <c r="L63" s="298"/>
      <c r="M63" s="298"/>
    </row>
    <row r="64" spans="1:13" ht="12.75">
      <c r="A64" s="298"/>
      <c r="B64" s="298"/>
      <c r="C64" s="298"/>
      <c r="D64" s="298"/>
      <c r="E64" s="298"/>
      <c r="F64" s="298"/>
      <c r="G64" s="300"/>
      <c r="H64" s="298"/>
      <c r="I64" s="298"/>
      <c r="J64" s="298"/>
      <c r="K64" s="298"/>
      <c r="L64" s="298"/>
      <c r="M64" s="298"/>
    </row>
  </sheetData>
  <sheetProtection/>
  <mergeCells count="13">
    <mergeCell ref="A58:N58"/>
    <mergeCell ref="A59:N59"/>
    <mergeCell ref="A60:N60"/>
    <mergeCell ref="A47:F47"/>
    <mergeCell ref="A36:F36"/>
    <mergeCell ref="B32:F32"/>
    <mergeCell ref="L3:M3"/>
    <mergeCell ref="B7:F7"/>
    <mergeCell ref="A6:F6"/>
    <mergeCell ref="A3:F5"/>
    <mergeCell ref="G3:G5"/>
    <mergeCell ref="H3:I3"/>
    <mergeCell ref="J3:K3"/>
  </mergeCells>
  <printOptions/>
  <pageMargins left="0.3937007874015748" right="0.3937007874015748" top="0.3937007874015748" bottom="0.3937007874015748" header="0" footer="0.15748031496062992"/>
  <pageSetup fitToHeight="3" horizontalDpi="600" verticalDpi="600" orientation="landscape" paperSize="9" scale="8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tabColor rgb="FFFFFF00"/>
  </sheetPr>
  <dimension ref="A1:P47"/>
  <sheetViews>
    <sheetView zoomScale="160" zoomScaleNormal="160" zoomScalePageLayoutView="0" workbookViewId="0" topLeftCell="B4">
      <selection activeCell="E26" sqref="E26"/>
    </sheetView>
  </sheetViews>
  <sheetFormatPr defaultColWidth="10.57421875" defaultRowHeight="15"/>
  <cols>
    <col min="1" max="1" width="4.28125" style="131" customWidth="1"/>
    <col min="2" max="2" width="6.7109375" style="131" customWidth="1"/>
    <col min="3" max="3" width="49.421875" style="131" customWidth="1"/>
    <col min="4" max="4" width="12.28125" style="131" customWidth="1"/>
    <col min="5" max="6" width="10.8515625" style="131" customWidth="1"/>
    <col min="7" max="8" width="11.28125" style="131" customWidth="1"/>
    <col min="9" max="9" width="11.57421875" style="131" customWidth="1"/>
    <col min="10" max="10" width="9.7109375" style="131" customWidth="1"/>
    <col min="11" max="11" width="10.00390625" style="131" customWidth="1"/>
    <col min="12" max="12" width="10.140625" style="131" customWidth="1"/>
    <col min="13" max="13" width="13.7109375" style="131" customWidth="1"/>
    <col min="14" max="14" width="1.7109375" style="131" customWidth="1"/>
    <col min="15" max="15" width="11.28125" style="131" customWidth="1"/>
    <col min="16" max="16" width="12.00390625" style="131" customWidth="1"/>
    <col min="17" max="249" width="9.140625" style="131" customWidth="1"/>
    <col min="250" max="250" width="59.7109375" style="131" customWidth="1"/>
    <col min="251" max="16384" width="10.57421875" style="131" customWidth="1"/>
  </cols>
  <sheetData>
    <row r="1" ht="15.75">
      <c r="A1" s="353" t="s">
        <v>468</v>
      </c>
    </row>
    <row r="2" spans="1:3" ht="15.75">
      <c r="A2" s="353"/>
      <c r="C2" s="135" t="s">
        <v>419</v>
      </c>
    </row>
    <row r="3" spans="2:16" ht="13.5" customHeight="1" thickBot="1">
      <c r="B3" s="131" t="s">
        <v>659</v>
      </c>
      <c r="P3" s="368" t="s">
        <v>91</v>
      </c>
    </row>
    <row r="4" spans="1:16" ht="39" customHeight="1">
      <c r="A4" s="934" t="s">
        <v>71</v>
      </c>
      <c r="B4" s="943" t="s">
        <v>311</v>
      </c>
      <c r="C4" s="944"/>
      <c r="D4" s="949" t="s">
        <v>271</v>
      </c>
      <c r="E4" s="928"/>
      <c r="F4" s="928" t="s">
        <v>272</v>
      </c>
      <c r="G4" s="928"/>
      <c r="H4" s="928" t="s">
        <v>273</v>
      </c>
      <c r="I4" s="928"/>
      <c r="J4" s="940" t="s">
        <v>432</v>
      </c>
      <c r="K4" s="941"/>
      <c r="L4" s="942"/>
      <c r="M4" s="929" t="s">
        <v>283</v>
      </c>
      <c r="N4" s="135"/>
      <c r="O4" s="924" t="s">
        <v>430</v>
      </c>
      <c r="P4" s="922" t="s">
        <v>274</v>
      </c>
    </row>
    <row r="5" spans="1:16" ht="13.5" customHeight="1">
      <c r="A5" s="935"/>
      <c r="B5" s="945"/>
      <c r="C5" s="946"/>
      <c r="D5" s="354" t="s">
        <v>312</v>
      </c>
      <c r="E5" s="286" t="s">
        <v>313</v>
      </c>
      <c r="F5" s="346" t="s">
        <v>217</v>
      </c>
      <c r="G5" s="286" t="s">
        <v>222</v>
      </c>
      <c r="H5" s="346" t="s">
        <v>217</v>
      </c>
      <c r="I5" s="286" t="s">
        <v>222</v>
      </c>
      <c r="J5" s="355" t="s">
        <v>297</v>
      </c>
      <c r="K5" s="355" t="s">
        <v>298</v>
      </c>
      <c r="L5" s="355" t="s">
        <v>299</v>
      </c>
      <c r="M5" s="930"/>
      <c r="N5" s="135"/>
      <c r="O5" s="925"/>
      <c r="P5" s="923"/>
    </row>
    <row r="6" spans="1:16" ht="15" customHeight="1" thickBot="1">
      <c r="A6" s="936"/>
      <c r="B6" s="947"/>
      <c r="C6" s="948"/>
      <c r="D6" s="356" t="s">
        <v>146</v>
      </c>
      <c r="E6" s="288" t="s">
        <v>147</v>
      </c>
      <c r="F6" s="288" t="s">
        <v>148</v>
      </c>
      <c r="G6" s="288" t="s">
        <v>149</v>
      </c>
      <c r="H6" s="288" t="s">
        <v>219</v>
      </c>
      <c r="I6" s="288" t="s">
        <v>220</v>
      </c>
      <c r="J6" s="289" t="s">
        <v>152</v>
      </c>
      <c r="K6" s="357" t="s">
        <v>153</v>
      </c>
      <c r="L6" s="357" t="s">
        <v>154</v>
      </c>
      <c r="M6" s="290" t="s">
        <v>384</v>
      </c>
      <c r="N6" s="135"/>
      <c r="O6" s="347" t="s">
        <v>187</v>
      </c>
      <c r="P6" s="290" t="s">
        <v>300</v>
      </c>
    </row>
    <row r="7" spans="1:16" s="137" customFormat="1" ht="16.5" customHeight="1">
      <c r="A7" s="374">
        <f aca="true" t="shared" si="0" ref="A7:A36">+A6+1</f>
        <v>1</v>
      </c>
      <c r="B7" s="371" t="s">
        <v>221</v>
      </c>
      <c r="C7" s="375"/>
      <c r="D7" s="762">
        <f aca="true" t="shared" si="1" ref="D7:M7">+D8+D20</f>
        <v>30612</v>
      </c>
      <c r="E7" s="762">
        <f t="shared" si="1"/>
        <v>30612</v>
      </c>
      <c r="F7" s="762">
        <f t="shared" si="1"/>
        <v>0</v>
      </c>
      <c r="G7" s="762">
        <f t="shared" si="1"/>
        <v>0</v>
      </c>
      <c r="H7" s="762">
        <f t="shared" si="1"/>
        <v>30612</v>
      </c>
      <c r="I7" s="762">
        <f t="shared" si="1"/>
        <v>30301</v>
      </c>
      <c r="J7" s="762">
        <f t="shared" si="1"/>
        <v>0</v>
      </c>
      <c r="K7" s="762">
        <f t="shared" si="1"/>
        <v>1981</v>
      </c>
      <c r="L7" s="762">
        <f t="shared" si="1"/>
        <v>0</v>
      </c>
      <c r="M7" s="765">
        <f t="shared" si="1"/>
        <v>0</v>
      </c>
      <c r="N7" s="766"/>
      <c r="O7" s="761">
        <f>+O8+O20</f>
        <v>0</v>
      </c>
      <c r="P7" s="765">
        <f>+P8+P20</f>
        <v>30301</v>
      </c>
    </row>
    <row r="8" spans="1:16" s="135" customFormat="1" ht="14.25" customHeight="1">
      <c r="A8" s="370">
        <f t="shared" si="0"/>
        <v>2</v>
      </c>
      <c r="B8" s="937" t="s">
        <v>394</v>
      </c>
      <c r="C8" s="938"/>
      <c r="D8" s="768">
        <f aca="true" t="shared" si="2" ref="D8:M8">SUM(D9:D19)</f>
        <v>30309</v>
      </c>
      <c r="E8" s="768">
        <f t="shared" si="2"/>
        <v>30309</v>
      </c>
      <c r="F8" s="768">
        <f t="shared" si="2"/>
        <v>0</v>
      </c>
      <c r="G8" s="768">
        <f t="shared" si="2"/>
        <v>0</v>
      </c>
      <c r="H8" s="768">
        <f t="shared" si="2"/>
        <v>30309</v>
      </c>
      <c r="I8" s="768">
        <f t="shared" si="2"/>
        <v>30005</v>
      </c>
      <c r="J8" s="768">
        <f t="shared" si="2"/>
        <v>0</v>
      </c>
      <c r="K8" s="768">
        <f t="shared" si="2"/>
        <v>1981</v>
      </c>
      <c r="L8" s="768">
        <f t="shared" si="2"/>
        <v>0</v>
      </c>
      <c r="M8" s="771">
        <f t="shared" si="2"/>
        <v>0</v>
      </c>
      <c r="N8" s="777"/>
      <c r="O8" s="767">
        <f>SUM(O9:O19)</f>
        <v>0</v>
      </c>
      <c r="P8" s="771">
        <f>SUM(P9:P19)</f>
        <v>30005</v>
      </c>
    </row>
    <row r="9" spans="1:16" ht="12.75" customHeight="1">
      <c r="A9" s="376">
        <f t="shared" si="0"/>
        <v>3</v>
      </c>
      <c r="B9" s="358" t="s">
        <v>521</v>
      </c>
      <c r="C9" s="359" t="s">
        <v>522</v>
      </c>
      <c r="D9" s="773">
        <v>25466</v>
      </c>
      <c r="E9" s="773">
        <v>25466</v>
      </c>
      <c r="F9" s="773"/>
      <c r="G9" s="773"/>
      <c r="H9" s="773">
        <f aca="true" t="shared" si="3" ref="H9:H35">+D9+F9</f>
        <v>25466</v>
      </c>
      <c r="I9" s="773">
        <f aca="true" t="shared" si="4" ref="I9:I35">+E9+G9</f>
        <v>25466</v>
      </c>
      <c r="J9" s="773"/>
      <c r="K9" s="773">
        <v>1889</v>
      </c>
      <c r="L9" s="773"/>
      <c r="M9" s="776">
        <f aca="true" t="shared" si="5" ref="M9:M35">+H9-I9</f>
        <v>0</v>
      </c>
      <c r="N9" s="835"/>
      <c r="O9" s="772"/>
      <c r="P9" s="776">
        <f aca="true" t="shared" si="6" ref="P9:P35">+I9+O9</f>
        <v>25466</v>
      </c>
    </row>
    <row r="10" spans="1:16" ht="12.75" customHeight="1">
      <c r="A10" s="376">
        <f>A9+1</f>
        <v>4</v>
      </c>
      <c r="B10" s="358" t="s">
        <v>301</v>
      </c>
      <c r="C10" s="359" t="s">
        <v>302</v>
      </c>
      <c r="D10" s="773">
        <v>1800</v>
      </c>
      <c r="E10" s="773">
        <v>1800</v>
      </c>
      <c r="F10" s="773"/>
      <c r="G10" s="773"/>
      <c r="H10" s="773">
        <f t="shared" si="3"/>
        <v>1800</v>
      </c>
      <c r="I10" s="773">
        <f t="shared" si="4"/>
        <v>1800</v>
      </c>
      <c r="J10" s="773"/>
      <c r="K10" s="773"/>
      <c r="L10" s="773"/>
      <c r="M10" s="776">
        <f t="shared" si="5"/>
        <v>0</v>
      </c>
      <c r="N10" s="835"/>
      <c r="O10" s="772"/>
      <c r="P10" s="776">
        <f t="shared" si="6"/>
        <v>1800</v>
      </c>
    </row>
    <row r="11" spans="1:16" ht="12.75" customHeight="1">
      <c r="A11" s="376">
        <f t="shared" si="0"/>
        <v>5</v>
      </c>
      <c r="B11" s="443" t="s">
        <v>303</v>
      </c>
      <c r="C11" s="444" t="s">
        <v>523</v>
      </c>
      <c r="D11" s="773"/>
      <c r="E11" s="773"/>
      <c r="F11" s="773"/>
      <c r="G11" s="773"/>
      <c r="H11" s="773">
        <f t="shared" si="3"/>
        <v>0</v>
      </c>
      <c r="I11" s="773">
        <f t="shared" si="4"/>
        <v>0</v>
      </c>
      <c r="J11" s="773"/>
      <c r="K11" s="773"/>
      <c r="L11" s="773"/>
      <c r="M11" s="776">
        <f t="shared" si="5"/>
        <v>0</v>
      </c>
      <c r="N11" s="835"/>
      <c r="O11" s="772"/>
      <c r="P11" s="776">
        <f t="shared" si="6"/>
        <v>0</v>
      </c>
    </row>
    <row r="12" spans="1:16" ht="13.5" customHeight="1">
      <c r="A12" s="376">
        <f t="shared" si="0"/>
        <v>6</v>
      </c>
      <c r="B12" s="358" t="s">
        <v>304</v>
      </c>
      <c r="C12" s="359" t="s">
        <v>305</v>
      </c>
      <c r="D12" s="773">
        <v>754</v>
      </c>
      <c r="E12" s="773">
        <v>754</v>
      </c>
      <c r="F12" s="773"/>
      <c r="G12" s="773"/>
      <c r="H12" s="773">
        <f>+D12+F12</f>
        <v>754</v>
      </c>
      <c r="I12" s="773">
        <f t="shared" si="4"/>
        <v>754</v>
      </c>
      <c r="J12" s="773"/>
      <c r="K12" s="773"/>
      <c r="L12" s="773"/>
      <c r="M12" s="776">
        <f t="shared" si="5"/>
        <v>0</v>
      </c>
      <c r="N12" s="835"/>
      <c r="O12" s="772"/>
      <c r="P12" s="776">
        <f t="shared" si="6"/>
        <v>754</v>
      </c>
    </row>
    <row r="13" spans="1:16" ht="13.5" customHeight="1">
      <c r="A13" s="376">
        <f t="shared" si="0"/>
        <v>7</v>
      </c>
      <c r="B13" s="358" t="s">
        <v>308</v>
      </c>
      <c r="C13" s="359" t="s">
        <v>527</v>
      </c>
      <c r="D13" s="773">
        <v>1985</v>
      </c>
      <c r="E13" s="773">
        <v>1985</v>
      </c>
      <c r="F13" s="773"/>
      <c r="G13" s="773"/>
      <c r="H13" s="773">
        <f>+D13+F13</f>
        <v>1985</v>
      </c>
      <c r="I13" s="773">
        <f>+E13+G13</f>
        <v>1985</v>
      </c>
      <c r="J13" s="773"/>
      <c r="K13" s="773">
        <v>92</v>
      </c>
      <c r="L13" s="773"/>
      <c r="M13" s="776">
        <f t="shared" si="5"/>
        <v>0</v>
      </c>
      <c r="N13" s="835"/>
      <c r="O13" s="772"/>
      <c r="P13" s="776">
        <f t="shared" si="6"/>
        <v>1985</v>
      </c>
    </row>
    <row r="14" spans="1:16" ht="12.75" customHeight="1">
      <c r="A14" s="376">
        <f t="shared" si="0"/>
        <v>8</v>
      </c>
      <c r="B14" s="358" t="s">
        <v>524</v>
      </c>
      <c r="C14" s="360" t="s">
        <v>306</v>
      </c>
      <c r="D14" s="773"/>
      <c r="E14" s="773"/>
      <c r="F14" s="773"/>
      <c r="G14" s="773"/>
      <c r="H14" s="773">
        <f t="shared" si="3"/>
        <v>0</v>
      </c>
      <c r="I14" s="773">
        <f t="shared" si="4"/>
        <v>0</v>
      </c>
      <c r="J14" s="773"/>
      <c r="K14" s="773"/>
      <c r="L14" s="773"/>
      <c r="M14" s="776">
        <f t="shared" si="5"/>
        <v>0</v>
      </c>
      <c r="N14" s="835"/>
      <c r="O14" s="772"/>
      <c r="P14" s="776">
        <f t="shared" si="6"/>
        <v>0</v>
      </c>
    </row>
    <row r="15" spans="1:16" ht="12.75" customHeight="1">
      <c r="A15" s="376">
        <f t="shared" si="0"/>
        <v>9</v>
      </c>
      <c r="B15" s="361" t="s">
        <v>525</v>
      </c>
      <c r="C15" s="362" t="s">
        <v>307</v>
      </c>
      <c r="D15" s="773"/>
      <c r="E15" s="773"/>
      <c r="F15" s="773"/>
      <c r="G15" s="773"/>
      <c r="H15" s="773">
        <f t="shared" si="3"/>
        <v>0</v>
      </c>
      <c r="I15" s="773">
        <f t="shared" si="4"/>
        <v>0</v>
      </c>
      <c r="J15" s="773"/>
      <c r="K15" s="773"/>
      <c r="L15" s="773"/>
      <c r="M15" s="776">
        <f t="shared" si="5"/>
        <v>0</v>
      </c>
      <c r="N15" s="835"/>
      <c r="O15" s="772"/>
      <c r="P15" s="776">
        <f t="shared" si="6"/>
        <v>0</v>
      </c>
    </row>
    <row r="16" spans="1:16" ht="12.75" customHeight="1">
      <c r="A16" s="376"/>
      <c r="B16" s="361"/>
      <c r="C16" s="362" t="s">
        <v>660</v>
      </c>
      <c r="D16" s="773">
        <v>21</v>
      </c>
      <c r="E16" s="773">
        <v>21</v>
      </c>
      <c r="F16" s="773"/>
      <c r="G16" s="773"/>
      <c r="H16" s="773">
        <v>21</v>
      </c>
      <c r="I16" s="773"/>
      <c r="J16" s="773"/>
      <c r="K16" s="773"/>
      <c r="L16" s="773"/>
      <c r="M16" s="776"/>
      <c r="N16" s="835"/>
      <c r="O16" s="772"/>
      <c r="P16" s="776"/>
    </row>
    <row r="17" spans="1:16" ht="12.75" customHeight="1">
      <c r="A17" s="376"/>
      <c r="B17" s="361" t="s">
        <v>304</v>
      </c>
      <c r="C17" s="362" t="s">
        <v>661</v>
      </c>
      <c r="D17" s="773">
        <v>277</v>
      </c>
      <c r="E17" s="773">
        <v>277</v>
      </c>
      <c r="F17" s="773"/>
      <c r="G17" s="773"/>
      <c r="H17" s="773">
        <v>277</v>
      </c>
      <c r="I17" s="773"/>
      <c r="J17" s="773"/>
      <c r="K17" s="773"/>
      <c r="L17" s="773"/>
      <c r="M17" s="776"/>
      <c r="N17" s="835"/>
      <c r="O17" s="772"/>
      <c r="P17" s="776"/>
    </row>
    <row r="18" spans="1:16" ht="12.75" customHeight="1">
      <c r="A18" s="376"/>
      <c r="B18" s="361"/>
      <c r="C18" s="362" t="s">
        <v>662</v>
      </c>
      <c r="D18" s="773">
        <v>6</v>
      </c>
      <c r="E18" s="773">
        <v>6</v>
      </c>
      <c r="F18" s="773"/>
      <c r="G18" s="773"/>
      <c r="H18" s="773">
        <v>6</v>
      </c>
      <c r="I18" s="773"/>
      <c r="J18" s="773"/>
      <c r="K18" s="773"/>
      <c r="L18" s="773"/>
      <c r="M18" s="776"/>
      <c r="N18" s="835"/>
      <c r="O18" s="772"/>
      <c r="P18" s="776"/>
    </row>
    <row r="19" spans="1:16" ht="12.75" customHeight="1">
      <c r="A19" s="376">
        <f>+A15+1</f>
        <v>10</v>
      </c>
      <c r="B19" s="361"/>
      <c r="C19" s="363" t="s">
        <v>314</v>
      </c>
      <c r="D19" s="773"/>
      <c r="E19" s="773"/>
      <c r="F19" s="773"/>
      <c r="G19" s="773"/>
      <c r="H19" s="773">
        <f t="shared" si="3"/>
        <v>0</v>
      </c>
      <c r="I19" s="773">
        <f t="shared" si="4"/>
        <v>0</v>
      </c>
      <c r="J19" s="773"/>
      <c r="K19" s="773"/>
      <c r="L19" s="773"/>
      <c r="M19" s="776">
        <f t="shared" si="5"/>
        <v>0</v>
      </c>
      <c r="N19" s="835"/>
      <c r="O19" s="772"/>
      <c r="P19" s="776">
        <f t="shared" si="6"/>
        <v>0</v>
      </c>
    </row>
    <row r="20" spans="1:16" s="135" customFormat="1" ht="12.75" customHeight="1">
      <c r="A20" s="370">
        <f t="shared" si="0"/>
        <v>11</v>
      </c>
      <c r="B20" s="939" t="s">
        <v>395</v>
      </c>
      <c r="C20" s="933"/>
      <c r="D20" s="768">
        <f aca="true" t="shared" si="7" ref="D20:M20">SUM(D21:D26)</f>
        <v>303</v>
      </c>
      <c r="E20" s="768">
        <f t="shared" si="7"/>
        <v>303</v>
      </c>
      <c r="F20" s="768">
        <f t="shared" si="7"/>
        <v>0</v>
      </c>
      <c r="G20" s="768">
        <f t="shared" si="7"/>
        <v>0</v>
      </c>
      <c r="H20" s="768">
        <f t="shared" si="7"/>
        <v>303</v>
      </c>
      <c r="I20" s="768">
        <f t="shared" si="7"/>
        <v>296</v>
      </c>
      <c r="J20" s="768">
        <f t="shared" si="7"/>
        <v>0</v>
      </c>
      <c r="K20" s="768">
        <f t="shared" si="7"/>
        <v>0</v>
      </c>
      <c r="L20" s="768">
        <f t="shared" si="7"/>
        <v>0</v>
      </c>
      <c r="M20" s="771">
        <f t="shared" si="7"/>
        <v>0</v>
      </c>
      <c r="N20" s="777"/>
      <c r="O20" s="767">
        <f>SUM(O21:O26)</f>
        <v>0</v>
      </c>
      <c r="P20" s="771">
        <f>SUM(P21:P26)</f>
        <v>296</v>
      </c>
    </row>
    <row r="21" spans="1:16" s="135" customFormat="1" ht="12.75" customHeight="1">
      <c r="A21" s="459">
        <f>A20+1</f>
        <v>12</v>
      </c>
      <c r="B21" s="443" t="s">
        <v>303</v>
      </c>
      <c r="C21" s="444" t="s">
        <v>523</v>
      </c>
      <c r="D21" s="773"/>
      <c r="E21" s="773"/>
      <c r="F21" s="773"/>
      <c r="G21" s="773"/>
      <c r="H21" s="773">
        <f t="shared" si="3"/>
        <v>0</v>
      </c>
      <c r="I21" s="773">
        <f t="shared" si="4"/>
        <v>0</v>
      </c>
      <c r="J21" s="773"/>
      <c r="K21" s="773"/>
      <c r="L21" s="773"/>
      <c r="M21" s="776">
        <f t="shared" si="5"/>
        <v>0</v>
      </c>
      <c r="N21" s="835"/>
      <c r="O21" s="772"/>
      <c r="P21" s="776">
        <f t="shared" si="6"/>
        <v>0</v>
      </c>
    </row>
    <row r="22" spans="1:16" ht="12.75" customHeight="1">
      <c r="A22" s="376">
        <f>A21+1</f>
        <v>13</v>
      </c>
      <c r="B22" s="358" t="s">
        <v>304</v>
      </c>
      <c r="C22" s="359" t="s">
        <v>305</v>
      </c>
      <c r="D22" s="773"/>
      <c r="E22" s="773"/>
      <c r="F22" s="773"/>
      <c r="G22" s="773"/>
      <c r="H22" s="773">
        <f t="shared" si="3"/>
        <v>0</v>
      </c>
      <c r="I22" s="773">
        <f t="shared" si="4"/>
        <v>0</v>
      </c>
      <c r="J22" s="773"/>
      <c r="K22" s="773"/>
      <c r="L22" s="773"/>
      <c r="M22" s="776">
        <f t="shared" si="5"/>
        <v>0</v>
      </c>
      <c r="N22" s="835"/>
      <c r="O22" s="772"/>
      <c r="P22" s="776">
        <f t="shared" si="6"/>
        <v>0</v>
      </c>
    </row>
    <row r="23" spans="1:16" ht="12.75" customHeight="1">
      <c r="A23" s="376">
        <f>A22+1</f>
        <v>14</v>
      </c>
      <c r="B23" s="358" t="s">
        <v>308</v>
      </c>
      <c r="C23" s="359" t="s">
        <v>617</v>
      </c>
      <c r="D23" s="773"/>
      <c r="E23" s="773"/>
      <c r="F23" s="773"/>
      <c r="G23" s="773"/>
      <c r="H23" s="773">
        <f t="shared" si="3"/>
        <v>0</v>
      </c>
      <c r="I23" s="773">
        <f t="shared" si="4"/>
        <v>0</v>
      </c>
      <c r="J23" s="773"/>
      <c r="K23" s="773"/>
      <c r="L23" s="773"/>
      <c r="M23" s="776">
        <f t="shared" si="5"/>
        <v>0</v>
      </c>
      <c r="N23" s="835"/>
      <c r="O23" s="772"/>
      <c r="P23" s="776">
        <f t="shared" si="6"/>
        <v>0</v>
      </c>
    </row>
    <row r="24" spans="1:16" ht="12.75" customHeight="1">
      <c r="A24" s="376">
        <f t="shared" si="0"/>
        <v>15</v>
      </c>
      <c r="B24" s="358" t="s">
        <v>309</v>
      </c>
      <c r="C24" s="359" t="s">
        <v>310</v>
      </c>
      <c r="D24" s="773">
        <v>296</v>
      </c>
      <c r="E24" s="773">
        <v>296</v>
      </c>
      <c r="F24" s="773"/>
      <c r="G24" s="773"/>
      <c r="H24" s="773">
        <f t="shared" si="3"/>
        <v>296</v>
      </c>
      <c r="I24" s="773">
        <f t="shared" si="4"/>
        <v>296</v>
      </c>
      <c r="J24" s="773"/>
      <c r="K24" s="773"/>
      <c r="L24" s="773"/>
      <c r="M24" s="776">
        <f t="shared" si="5"/>
        <v>0</v>
      </c>
      <c r="N24" s="835"/>
      <c r="O24" s="772"/>
      <c r="P24" s="776">
        <f t="shared" si="6"/>
        <v>296</v>
      </c>
    </row>
    <row r="25" spans="1:16" ht="12.75" customHeight="1">
      <c r="A25" s="376"/>
      <c r="B25" s="361"/>
      <c r="C25" s="359" t="s">
        <v>162</v>
      </c>
      <c r="D25" s="773">
        <v>7</v>
      </c>
      <c r="E25" s="773">
        <v>7</v>
      </c>
      <c r="F25" s="773"/>
      <c r="G25" s="773"/>
      <c r="H25" s="773">
        <v>7</v>
      </c>
      <c r="I25" s="773"/>
      <c r="J25" s="773"/>
      <c r="K25" s="773"/>
      <c r="L25" s="773"/>
      <c r="M25" s="776"/>
      <c r="N25" s="835"/>
      <c r="O25" s="772"/>
      <c r="P25" s="776"/>
    </row>
    <row r="26" spans="1:16" ht="12.75" customHeight="1">
      <c r="A26" s="376">
        <f>+A24+1</f>
        <v>16</v>
      </c>
      <c r="B26" s="361"/>
      <c r="C26" s="363" t="s">
        <v>314</v>
      </c>
      <c r="D26" s="773"/>
      <c r="E26" s="773"/>
      <c r="F26" s="773"/>
      <c r="G26" s="773"/>
      <c r="H26" s="773">
        <f t="shared" si="3"/>
        <v>0</v>
      </c>
      <c r="I26" s="773">
        <f t="shared" si="4"/>
        <v>0</v>
      </c>
      <c r="J26" s="773"/>
      <c r="K26" s="773"/>
      <c r="L26" s="773"/>
      <c r="M26" s="776">
        <f t="shared" si="5"/>
        <v>0</v>
      </c>
      <c r="N26" s="835"/>
      <c r="O26" s="772"/>
      <c r="P26" s="776">
        <f t="shared" si="6"/>
        <v>0</v>
      </c>
    </row>
    <row r="27" spans="1:16" s="137" customFormat="1" ht="12.75" customHeight="1">
      <c r="A27" s="374">
        <f t="shared" si="0"/>
        <v>17</v>
      </c>
      <c r="B27" s="926" t="s">
        <v>322</v>
      </c>
      <c r="C27" s="927"/>
      <c r="D27" s="784">
        <f>+D28</f>
        <v>0</v>
      </c>
      <c r="E27" s="784">
        <f aca="true" t="shared" si="8" ref="E27:P28">+E28</f>
        <v>0</v>
      </c>
      <c r="F27" s="784">
        <f t="shared" si="8"/>
        <v>0</v>
      </c>
      <c r="G27" s="784">
        <f t="shared" si="8"/>
        <v>0</v>
      </c>
      <c r="H27" s="784">
        <f t="shared" si="8"/>
        <v>0</v>
      </c>
      <c r="I27" s="784">
        <f t="shared" si="8"/>
        <v>0</v>
      </c>
      <c r="J27" s="784">
        <f t="shared" si="8"/>
        <v>0</v>
      </c>
      <c r="K27" s="784">
        <f t="shared" si="8"/>
        <v>0</v>
      </c>
      <c r="L27" s="784">
        <f t="shared" si="8"/>
        <v>0</v>
      </c>
      <c r="M27" s="787">
        <f t="shared" si="8"/>
        <v>0</v>
      </c>
      <c r="N27" s="766"/>
      <c r="O27" s="783">
        <f t="shared" si="8"/>
        <v>0</v>
      </c>
      <c r="P27" s="787">
        <f t="shared" si="8"/>
        <v>0</v>
      </c>
    </row>
    <row r="28" spans="1:16" s="139" customFormat="1" ht="12.75" customHeight="1">
      <c r="A28" s="370">
        <f t="shared" si="0"/>
        <v>18</v>
      </c>
      <c r="B28" s="932" t="s">
        <v>396</v>
      </c>
      <c r="C28" s="933"/>
      <c r="D28" s="768">
        <f>+D29</f>
        <v>0</v>
      </c>
      <c r="E28" s="768">
        <f t="shared" si="8"/>
        <v>0</v>
      </c>
      <c r="F28" s="768">
        <f t="shared" si="8"/>
        <v>0</v>
      </c>
      <c r="G28" s="768">
        <f t="shared" si="8"/>
        <v>0</v>
      </c>
      <c r="H28" s="768">
        <f t="shared" si="8"/>
        <v>0</v>
      </c>
      <c r="I28" s="768">
        <f t="shared" si="8"/>
        <v>0</v>
      </c>
      <c r="J28" s="768">
        <f t="shared" si="8"/>
        <v>0</v>
      </c>
      <c r="K28" s="768">
        <f t="shared" si="8"/>
        <v>0</v>
      </c>
      <c r="L28" s="768">
        <f t="shared" si="8"/>
        <v>0</v>
      </c>
      <c r="M28" s="771">
        <f t="shared" si="8"/>
        <v>0</v>
      </c>
      <c r="N28" s="777"/>
      <c r="O28" s="767">
        <f t="shared" si="8"/>
        <v>0</v>
      </c>
      <c r="P28" s="771">
        <f t="shared" si="8"/>
        <v>0</v>
      </c>
    </row>
    <row r="29" spans="1:16" ht="12.75" customHeight="1">
      <c r="A29" s="376">
        <f t="shared" si="0"/>
        <v>19</v>
      </c>
      <c r="B29" s="358"/>
      <c r="C29" s="363" t="s">
        <v>314</v>
      </c>
      <c r="D29" s="773"/>
      <c r="E29" s="773"/>
      <c r="F29" s="773"/>
      <c r="G29" s="773"/>
      <c r="H29" s="773">
        <f t="shared" si="3"/>
        <v>0</v>
      </c>
      <c r="I29" s="773">
        <f t="shared" si="4"/>
        <v>0</v>
      </c>
      <c r="J29" s="773"/>
      <c r="K29" s="773"/>
      <c r="L29" s="773"/>
      <c r="M29" s="776">
        <f t="shared" si="5"/>
        <v>0</v>
      </c>
      <c r="N29" s="835"/>
      <c r="O29" s="772"/>
      <c r="P29" s="776">
        <f t="shared" si="6"/>
        <v>0</v>
      </c>
    </row>
    <row r="30" spans="1:16" ht="12.75" customHeight="1">
      <c r="A30" s="374">
        <f t="shared" si="0"/>
        <v>20</v>
      </c>
      <c r="B30" s="926" t="s">
        <v>320</v>
      </c>
      <c r="C30" s="927"/>
      <c r="D30" s="784">
        <f>+D31</f>
        <v>0</v>
      </c>
      <c r="E30" s="784">
        <f aca="true" t="shared" si="9" ref="E30:P31">+E31</f>
        <v>0</v>
      </c>
      <c r="F30" s="784">
        <f t="shared" si="9"/>
        <v>0</v>
      </c>
      <c r="G30" s="784">
        <f t="shared" si="9"/>
        <v>0</v>
      </c>
      <c r="H30" s="784">
        <f t="shared" si="9"/>
        <v>0</v>
      </c>
      <c r="I30" s="784">
        <f t="shared" si="9"/>
        <v>0</v>
      </c>
      <c r="J30" s="784">
        <f t="shared" si="9"/>
        <v>0</v>
      </c>
      <c r="K30" s="784">
        <f t="shared" si="9"/>
        <v>0</v>
      </c>
      <c r="L30" s="784">
        <f t="shared" si="9"/>
        <v>0</v>
      </c>
      <c r="M30" s="787">
        <f t="shared" si="9"/>
        <v>0</v>
      </c>
      <c r="N30" s="766"/>
      <c r="O30" s="783">
        <f t="shared" si="9"/>
        <v>0</v>
      </c>
      <c r="P30" s="787">
        <f t="shared" si="9"/>
        <v>0</v>
      </c>
    </row>
    <row r="31" spans="1:16" ht="12.75" customHeight="1">
      <c r="A31" s="370">
        <f t="shared" si="0"/>
        <v>21</v>
      </c>
      <c r="B31" s="932" t="s">
        <v>396</v>
      </c>
      <c r="C31" s="933"/>
      <c r="D31" s="768">
        <f>+D32</f>
        <v>0</v>
      </c>
      <c r="E31" s="768">
        <f t="shared" si="9"/>
        <v>0</v>
      </c>
      <c r="F31" s="768">
        <f t="shared" si="9"/>
        <v>0</v>
      </c>
      <c r="G31" s="768">
        <f t="shared" si="9"/>
        <v>0</v>
      </c>
      <c r="H31" s="768">
        <f t="shared" si="9"/>
        <v>0</v>
      </c>
      <c r="I31" s="768">
        <f t="shared" si="9"/>
        <v>0</v>
      </c>
      <c r="J31" s="768">
        <f t="shared" si="9"/>
        <v>0</v>
      </c>
      <c r="K31" s="768">
        <f t="shared" si="9"/>
        <v>0</v>
      </c>
      <c r="L31" s="768">
        <f t="shared" si="9"/>
        <v>0</v>
      </c>
      <c r="M31" s="771">
        <f t="shared" si="9"/>
        <v>0</v>
      </c>
      <c r="N31" s="777"/>
      <c r="O31" s="767">
        <f t="shared" si="9"/>
        <v>0</v>
      </c>
      <c r="P31" s="771">
        <f t="shared" si="9"/>
        <v>0</v>
      </c>
    </row>
    <row r="32" spans="1:16" ht="12.75" customHeight="1">
      <c r="A32" s="376">
        <f t="shared" si="0"/>
        <v>22</v>
      </c>
      <c r="B32" s="379"/>
      <c r="C32" s="363" t="s">
        <v>314</v>
      </c>
      <c r="D32" s="773"/>
      <c r="E32" s="773"/>
      <c r="F32" s="773"/>
      <c r="G32" s="773"/>
      <c r="H32" s="773">
        <f t="shared" si="3"/>
        <v>0</v>
      </c>
      <c r="I32" s="773">
        <f t="shared" si="4"/>
        <v>0</v>
      </c>
      <c r="J32" s="773"/>
      <c r="K32" s="773"/>
      <c r="L32" s="773"/>
      <c r="M32" s="776">
        <f t="shared" si="5"/>
        <v>0</v>
      </c>
      <c r="N32" s="836"/>
      <c r="O32" s="772"/>
      <c r="P32" s="776">
        <f t="shared" si="6"/>
        <v>0</v>
      </c>
    </row>
    <row r="33" spans="1:16" ht="12.75" customHeight="1">
      <c r="A33" s="374">
        <f t="shared" si="0"/>
        <v>23</v>
      </c>
      <c r="B33" s="926" t="s">
        <v>323</v>
      </c>
      <c r="C33" s="927"/>
      <c r="D33" s="784">
        <f>+D34</f>
        <v>0</v>
      </c>
      <c r="E33" s="784">
        <f aca="true" t="shared" si="10" ref="E33:P34">+E34</f>
        <v>0</v>
      </c>
      <c r="F33" s="784">
        <f t="shared" si="10"/>
        <v>0</v>
      </c>
      <c r="G33" s="784">
        <f t="shared" si="10"/>
        <v>0</v>
      </c>
      <c r="H33" s="784">
        <f t="shared" si="10"/>
        <v>0</v>
      </c>
      <c r="I33" s="784">
        <f t="shared" si="10"/>
        <v>0</v>
      </c>
      <c r="J33" s="784">
        <f t="shared" si="10"/>
        <v>0</v>
      </c>
      <c r="K33" s="784">
        <f t="shared" si="10"/>
        <v>0</v>
      </c>
      <c r="L33" s="784">
        <f t="shared" si="10"/>
        <v>0</v>
      </c>
      <c r="M33" s="787">
        <f t="shared" si="10"/>
        <v>0</v>
      </c>
      <c r="N33" s="766"/>
      <c r="O33" s="783">
        <f t="shared" si="10"/>
        <v>0</v>
      </c>
      <c r="P33" s="787">
        <f t="shared" si="10"/>
        <v>0</v>
      </c>
    </row>
    <row r="34" spans="1:16" ht="12.75" customHeight="1">
      <c r="A34" s="370">
        <f t="shared" si="0"/>
        <v>24</v>
      </c>
      <c r="B34" s="932" t="s">
        <v>396</v>
      </c>
      <c r="C34" s="933"/>
      <c r="D34" s="768">
        <f>+D35</f>
        <v>0</v>
      </c>
      <c r="E34" s="768">
        <f t="shared" si="10"/>
        <v>0</v>
      </c>
      <c r="F34" s="768">
        <f t="shared" si="10"/>
        <v>0</v>
      </c>
      <c r="G34" s="768">
        <f t="shared" si="10"/>
        <v>0</v>
      </c>
      <c r="H34" s="768">
        <f t="shared" si="10"/>
        <v>0</v>
      </c>
      <c r="I34" s="768">
        <f t="shared" si="10"/>
        <v>0</v>
      </c>
      <c r="J34" s="768">
        <f t="shared" si="10"/>
        <v>0</v>
      </c>
      <c r="K34" s="768">
        <f t="shared" si="10"/>
        <v>0</v>
      </c>
      <c r="L34" s="768">
        <f t="shared" si="10"/>
        <v>0</v>
      </c>
      <c r="M34" s="771">
        <f t="shared" si="10"/>
        <v>0</v>
      </c>
      <c r="N34" s="777"/>
      <c r="O34" s="767">
        <f t="shared" si="10"/>
        <v>0</v>
      </c>
      <c r="P34" s="771">
        <f t="shared" si="10"/>
        <v>0</v>
      </c>
    </row>
    <row r="35" spans="1:16" ht="12.75" customHeight="1" thickBot="1">
      <c r="A35" s="377">
        <f t="shared" si="0"/>
        <v>25</v>
      </c>
      <c r="B35" s="364"/>
      <c r="C35" s="612" t="s">
        <v>314</v>
      </c>
      <c r="D35" s="773"/>
      <c r="E35" s="773"/>
      <c r="F35" s="773"/>
      <c r="G35" s="773"/>
      <c r="H35" s="773">
        <f t="shared" si="3"/>
        <v>0</v>
      </c>
      <c r="I35" s="773">
        <f t="shared" si="4"/>
        <v>0</v>
      </c>
      <c r="J35" s="773"/>
      <c r="K35" s="773"/>
      <c r="L35" s="773"/>
      <c r="M35" s="776">
        <f t="shared" si="5"/>
        <v>0</v>
      </c>
      <c r="N35" s="835"/>
      <c r="O35" s="772"/>
      <c r="P35" s="776">
        <f t="shared" si="6"/>
        <v>0</v>
      </c>
    </row>
    <row r="36" spans="1:16" s="369" customFormat="1" ht="13.5" customHeight="1" thickBot="1">
      <c r="A36" s="378">
        <f t="shared" si="0"/>
        <v>26</v>
      </c>
      <c r="B36" s="365" t="s">
        <v>282</v>
      </c>
      <c r="C36" s="366"/>
      <c r="D36" s="789">
        <f aca="true" t="shared" si="11" ref="D36:M36">+D7+D27+D30+D33</f>
        <v>30612</v>
      </c>
      <c r="E36" s="789">
        <f t="shared" si="11"/>
        <v>30612</v>
      </c>
      <c r="F36" s="789">
        <f t="shared" si="11"/>
        <v>0</v>
      </c>
      <c r="G36" s="789">
        <f t="shared" si="11"/>
        <v>0</v>
      </c>
      <c r="H36" s="789">
        <f t="shared" si="11"/>
        <v>30612</v>
      </c>
      <c r="I36" s="789">
        <f t="shared" si="11"/>
        <v>30301</v>
      </c>
      <c r="J36" s="789">
        <f t="shared" si="11"/>
        <v>0</v>
      </c>
      <c r="K36" s="789">
        <f t="shared" si="11"/>
        <v>1981</v>
      </c>
      <c r="L36" s="789">
        <f t="shared" si="11"/>
        <v>0</v>
      </c>
      <c r="M36" s="792">
        <f t="shared" si="11"/>
        <v>0</v>
      </c>
      <c r="N36" s="837"/>
      <c r="O36" s="788">
        <f>+O7+O27+O30+O33</f>
        <v>0</v>
      </c>
      <c r="P36" s="792">
        <f>+P7+P27+P30+P33</f>
        <v>30301</v>
      </c>
    </row>
    <row r="37" spans="1:16" s="396" customFormat="1" ht="13.5" customHeight="1">
      <c r="A37" s="424"/>
      <c r="B37" s="431"/>
      <c r="C37" s="432"/>
      <c r="D37" s="372"/>
      <c r="E37" s="372"/>
      <c r="F37" s="372"/>
      <c r="G37" s="372"/>
      <c r="H37" s="372"/>
      <c r="I37" s="372"/>
      <c r="J37" s="372"/>
      <c r="K37" s="372"/>
      <c r="L37" s="372"/>
      <c r="M37" s="372"/>
      <c r="O37" s="372"/>
      <c r="P37" s="372"/>
    </row>
    <row r="38" ht="22.5" customHeight="1">
      <c r="A38" s="135" t="s">
        <v>215</v>
      </c>
    </row>
    <row r="39" spans="1:16" ht="57" customHeight="1">
      <c r="A39" s="931" t="s">
        <v>619</v>
      </c>
      <c r="B39" s="931"/>
      <c r="C39" s="931"/>
      <c r="D39" s="931"/>
      <c r="E39" s="931"/>
      <c r="F39" s="931"/>
      <c r="G39" s="931"/>
      <c r="H39" s="931"/>
      <c r="I39" s="931"/>
      <c r="J39" s="931"/>
      <c r="K39" s="931"/>
      <c r="L39" s="931"/>
      <c r="M39" s="931"/>
      <c r="N39" s="931"/>
      <c r="O39" s="931"/>
      <c r="P39" s="931"/>
    </row>
    <row r="40" spans="1:16" ht="18" customHeight="1">
      <c r="A40" s="931" t="s">
        <v>422</v>
      </c>
      <c r="B40" s="931"/>
      <c r="C40" s="931"/>
      <c r="D40" s="931"/>
      <c r="E40" s="931"/>
      <c r="F40" s="931"/>
      <c r="G40" s="931"/>
      <c r="H40" s="931"/>
      <c r="I40" s="931"/>
      <c r="J40" s="931"/>
      <c r="K40" s="931"/>
      <c r="L40" s="931"/>
      <c r="M40" s="931"/>
      <c r="N40" s="931"/>
      <c r="O40" s="931"/>
      <c r="P40" s="931"/>
    </row>
    <row r="41" spans="1:16" ht="33.75" customHeight="1">
      <c r="A41" s="931" t="s">
        <v>645</v>
      </c>
      <c r="B41" s="931"/>
      <c r="C41" s="931"/>
      <c r="D41" s="931"/>
      <c r="E41" s="931"/>
      <c r="F41" s="931"/>
      <c r="G41" s="931"/>
      <c r="H41" s="931"/>
      <c r="I41" s="931"/>
      <c r="J41" s="931"/>
      <c r="K41" s="931"/>
      <c r="L41" s="931"/>
      <c r="M41" s="931"/>
      <c r="N41" s="931"/>
      <c r="O41" s="931"/>
      <c r="P41" s="931"/>
    </row>
    <row r="42" spans="1:16" ht="33.75" customHeight="1">
      <c r="A42" s="931" t="s">
        <v>429</v>
      </c>
      <c r="B42" s="931"/>
      <c r="C42" s="931"/>
      <c r="D42" s="931"/>
      <c r="E42" s="931"/>
      <c r="F42" s="931"/>
      <c r="G42" s="931"/>
      <c r="H42" s="931"/>
      <c r="I42" s="931"/>
      <c r="J42" s="931"/>
      <c r="K42" s="931"/>
      <c r="L42" s="931"/>
      <c r="M42" s="931"/>
      <c r="N42" s="931"/>
      <c r="O42" s="931"/>
      <c r="P42" s="931"/>
    </row>
    <row r="43" spans="1:16" ht="19.5" customHeight="1">
      <c r="A43" s="931" t="s">
        <v>431</v>
      </c>
      <c r="B43" s="931"/>
      <c r="C43" s="931"/>
      <c r="D43" s="931"/>
      <c r="E43" s="931"/>
      <c r="F43" s="931"/>
      <c r="G43" s="931"/>
      <c r="H43" s="931"/>
      <c r="I43" s="931"/>
      <c r="J43" s="931"/>
      <c r="K43" s="931"/>
      <c r="L43" s="931"/>
      <c r="M43" s="931"/>
      <c r="N43" s="931"/>
      <c r="O43" s="931"/>
      <c r="P43" s="931"/>
    </row>
    <row r="44" spans="1:16" ht="19.5" customHeight="1">
      <c r="A44" s="477"/>
      <c r="B44" s="477"/>
      <c r="C44" s="477"/>
      <c r="D44" s="477"/>
      <c r="E44" s="477"/>
      <c r="F44" s="477"/>
      <c r="G44" s="477"/>
      <c r="H44" s="477"/>
      <c r="I44" s="477"/>
      <c r="J44" s="477"/>
      <c r="K44" s="477"/>
      <c r="L44" s="477"/>
      <c r="M44" s="477"/>
      <c r="N44" s="477"/>
      <c r="O44" s="477"/>
      <c r="P44" s="477"/>
    </row>
    <row r="45" spans="1:3" ht="15">
      <c r="A45" s="342" t="s">
        <v>618</v>
      </c>
      <c r="C45" s="135"/>
    </row>
    <row r="46" ht="15">
      <c r="C46" s="135"/>
    </row>
    <row r="47" ht="15">
      <c r="C47" s="135"/>
    </row>
  </sheetData>
  <sheetProtection/>
  <mergeCells count="22">
    <mergeCell ref="A42:P42"/>
    <mergeCell ref="B27:C27"/>
    <mergeCell ref="B4:C6"/>
    <mergeCell ref="B30:C30"/>
    <mergeCell ref="D4:E4"/>
    <mergeCell ref="A39:P39"/>
    <mergeCell ref="A43:P43"/>
    <mergeCell ref="B28:C28"/>
    <mergeCell ref="B31:C31"/>
    <mergeCell ref="B34:C34"/>
    <mergeCell ref="A4:A6"/>
    <mergeCell ref="B8:C8"/>
    <mergeCell ref="B20:C20"/>
    <mergeCell ref="J4:L4"/>
    <mergeCell ref="A41:P41"/>
    <mergeCell ref="H4:I4"/>
    <mergeCell ref="P4:P5"/>
    <mergeCell ref="O4:O5"/>
    <mergeCell ref="B33:C33"/>
    <mergeCell ref="F4:G4"/>
    <mergeCell ref="M4:M5"/>
    <mergeCell ref="A40:P40"/>
  </mergeCells>
  <printOptions horizontalCentered="1"/>
  <pageMargins left="0.1968503937007874" right="0.1968503937007874" top="0.5905511811023623" bottom="0.5905511811023623" header="0.31496062992125984" footer="0.31496062992125984"/>
  <pageSetup horizontalDpi="600" verticalDpi="600" orientation="landscape" paperSize="9" scale="71" r:id="rId1"/>
  <ignoredErrors>
    <ignoredError sqref="A10" formula="1"/>
  </ignoredErrors>
</worksheet>
</file>

<file path=xl/worksheets/sheet5.xml><?xml version="1.0" encoding="utf-8"?>
<worksheet xmlns="http://schemas.openxmlformats.org/spreadsheetml/2006/main" xmlns:r="http://schemas.openxmlformats.org/officeDocument/2006/relationships">
  <sheetPr>
    <tabColor rgb="FF92D050"/>
    <pageSetUpPr fitToPage="1"/>
  </sheetPr>
  <dimension ref="A1:O48"/>
  <sheetViews>
    <sheetView tabSelected="1" zoomScale="130" zoomScaleNormal="130" zoomScalePageLayoutView="0" workbookViewId="0" topLeftCell="A1">
      <selection activeCell="D26" sqref="D26"/>
    </sheetView>
  </sheetViews>
  <sheetFormatPr defaultColWidth="9.140625" defaultRowHeight="15"/>
  <cols>
    <col min="1" max="1" width="9.421875" style="369" customWidth="1"/>
    <col min="2" max="2" width="45.8515625" style="369" customWidth="1"/>
    <col min="3" max="3" width="12.7109375" style="369" customWidth="1"/>
    <col min="4" max="4" width="11.57421875" style="369" customWidth="1"/>
    <col min="5" max="5" width="11.28125" style="369" customWidth="1"/>
    <col min="6" max="6" width="11.57421875" style="369" customWidth="1"/>
    <col min="7" max="7" width="10.8515625" style="369" customWidth="1"/>
    <col min="8" max="9" width="10.421875" style="369" customWidth="1"/>
    <col min="10" max="10" width="12.57421875" style="369" customWidth="1"/>
    <col min="11" max="11" width="10.57421875" style="369" customWidth="1"/>
    <col min="12" max="12" width="11.421875" style="369" customWidth="1"/>
    <col min="13" max="13" width="1.7109375" style="372" customWidth="1"/>
    <col min="14" max="14" width="11.00390625" style="369" customWidth="1"/>
    <col min="15" max="15" width="10.8515625" style="369" customWidth="1"/>
    <col min="16" max="242" width="9.140625" style="369" customWidth="1"/>
    <col min="243" max="243" width="59.7109375" style="369" customWidth="1"/>
    <col min="244" max="250" width="10.57421875" style="369" customWidth="1"/>
    <col min="251" max="16384" width="9.140625" style="369" customWidth="1"/>
  </cols>
  <sheetData>
    <row r="1" ht="15.75">
      <c r="A1" s="136" t="s">
        <v>469</v>
      </c>
    </row>
    <row r="2" spans="1:2" ht="15.75">
      <c r="A2" s="136"/>
      <c r="B2" s="135" t="s">
        <v>420</v>
      </c>
    </row>
    <row r="3" spans="1:15" ht="13.5" customHeight="1" thickBot="1">
      <c r="A3" s="369" t="s">
        <v>659</v>
      </c>
      <c r="B3" s="367"/>
      <c r="O3" s="373" t="s">
        <v>91</v>
      </c>
    </row>
    <row r="4" spans="1:15" s="135" customFormat="1" ht="38.25" customHeight="1">
      <c r="A4" s="956" t="s">
        <v>71</v>
      </c>
      <c r="B4" s="959" t="s">
        <v>620</v>
      </c>
      <c r="C4" s="962" t="s">
        <v>271</v>
      </c>
      <c r="D4" s="963"/>
      <c r="E4" s="963" t="s">
        <v>272</v>
      </c>
      <c r="F4" s="963"/>
      <c r="G4" s="964" t="s">
        <v>273</v>
      </c>
      <c r="H4" s="965"/>
      <c r="I4" s="950" t="s">
        <v>621</v>
      </c>
      <c r="J4" s="950" t="s">
        <v>622</v>
      </c>
      <c r="K4" s="952" t="s">
        <v>623</v>
      </c>
      <c r="L4" s="954" t="s">
        <v>315</v>
      </c>
      <c r="M4" s="291"/>
      <c r="N4" s="966" t="s">
        <v>624</v>
      </c>
      <c r="O4" s="969" t="s">
        <v>274</v>
      </c>
    </row>
    <row r="5" spans="1:15" s="135" customFormat="1" ht="13.5" customHeight="1">
      <c r="A5" s="957"/>
      <c r="B5" s="960"/>
      <c r="C5" s="292" t="s">
        <v>318</v>
      </c>
      <c r="D5" s="293" t="s">
        <v>625</v>
      </c>
      <c r="E5" s="292" t="s">
        <v>217</v>
      </c>
      <c r="F5" s="293" t="s">
        <v>222</v>
      </c>
      <c r="G5" s="293" t="s">
        <v>217</v>
      </c>
      <c r="H5" s="402" t="s">
        <v>222</v>
      </c>
      <c r="I5" s="951"/>
      <c r="J5" s="951"/>
      <c r="K5" s="953"/>
      <c r="L5" s="955"/>
      <c r="M5" s="291"/>
      <c r="N5" s="967"/>
      <c r="O5" s="970"/>
    </row>
    <row r="6" spans="1:15" s="135" customFormat="1" ht="15" customHeight="1" thickBot="1">
      <c r="A6" s="958"/>
      <c r="B6" s="961"/>
      <c r="C6" s="294" t="s">
        <v>146</v>
      </c>
      <c r="D6" s="295" t="s">
        <v>147</v>
      </c>
      <c r="E6" s="295" t="s">
        <v>148</v>
      </c>
      <c r="F6" s="295" t="s">
        <v>149</v>
      </c>
      <c r="G6" s="295" t="s">
        <v>219</v>
      </c>
      <c r="H6" s="403" t="s">
        <v>220</v>
      </c>
      <c r="I6" s="423" t="s">
        <v>321</v>
      </c>
      <c r="J6" s="423" t="s">
        <v>328</v>
      </c>
      <c r="K6" s="401" t="s">
        <v>152</v>
      </c>
      <c r="L6" s="296" t="s">
        <v>276</v>
      </c>
      <c r="M6" s="291"/>
      <c r="N6" s="422" t="s">
        <v>154</v>
      </c>
      <c r="O6" s="296" t="s">
        <v>324</v>
      </c>
    </row>
    <row r="7" spans="1:15" s="137" customFormat="1" ht="15" customHeight="1">
      <c r="A7" s="374">
        <v>1</v>
      </c>
      <c r="B7" s="407" t="s">
        <v>221</v>
      </c>
      <c r="C7" s="762">
        <f aca="true" t="shared" si="0" ref="C7:L7">+C8+C12</f>
        <v>11393</v>
      </c>
      <c r="D7" s="762">
        <f t="shared" si="0"/>
        <v>11393</v>
      </c>
      <c r="E7" s="762">
        <f t="shared" si="0"/>
        <v>0</v>
      </c>
      <c r="F7" s="762">
        <f t="shared" si="0"/>
        <v>0</v>
      </c>
      <c r="G7" s="762">
        <f t="shared" si="0"/>
        <v>11393</v>
      </c>
      <c r="H7" s="763">
        <f t="shared" si="0"/>
        <v>11393</v>
      </c>
      <c r="I7" s="808"/>
      <c r="J7" s="808">
        <f t="shared" si="0"/>
        <v>0</v>
      </c>
      <c r="K7" s="764">
        <f t="shared" si="0"/>
        <v>812</v>
      </c>
      <c r="L7" s="765">
        <f t="shared" si="0"/>
        <v>0</v>
      </c>
      <c r="M7" s="809"/>
      <c r="N7" s="761">
        <f>+N8+N12</f>
        <v>0</v>
      </c>
      <c r="O7" s="762">
        <f>+O8+O12</f>
        <v>11393</v>
      </c>
    </row>
    <row r="8" spans="1:15" s="137" customFormat="1" ht="13.5" customHeight="1">
      <c r="A8" s="436">
        <f>A7+1</f>
        <v>2</v>
      </c>
      <c r="B8" s="404" t="s">
        <v>397</v>
      </c>
      <c r="C8" s="768">
        <f aca="true" t="shared" si="1" ref="C8:L8">SUM(C9:C11)</f>
        <v>9467</v>
      </c>
      <c r="D8" s="768">
        <f t="shared" si="1"/>
        <v>9467</v>
      </c>
      <c r="E8" s="768">
        <f t="shared" si="1"/>
        <v>0</v>
      </c>
      <c r="F8" s="768">
        <f t="shared" si="1"/>
        <v>0</v>
      </c>
      <c r="G8" s="768">
        <f t="shared" si="1"/>
        <v>9467</v>
      </c>
      <c r="H8" s="769">
        <f t="shared" si="1"/>
        <v>9467</v>
      </c>
      <c r="I8" s="810"/>
      <c r="J8" s="811">
        <f t="shared" si="1"/>
        <v>0</v>
      </c>
      <c r="K8" s="770">
        <f t="shared" si="1"/>
        <v>787</v>
      </c>
      <c r="L8" s="771">
        <f t="shared" si="1"/>
        <v>0</v>
      </c>
      <c r="M8" s="809"/>
      <c r="N8" s="767">
        <f>SUM(N9:N11)</f>
        <v>0</v>
      </c>
      <c r="O8" s="771">
        <f>SUM(O9:O11)</f>
        <v>9467</v>
      </c>
    </row>
    <row r="9" spans="1:15" s="135" customFormat="1" ht="12.75" customHeight="1">
      <c r="A9" s="376">
        <f aca="true" t="shared" si="2" ref="A9:A34">A8+1</f>
        <v>3</v>
      </c>
      <c r="B9" s="405" t="s">
        <v>638</v>
      </c>
      <c r="C9" s="773">
        <v>9467</v>
      </c>
      <c r="D9" s="773">
        <v>9467</v>
      </c>
      <c r="E9" s="773"/>
      <c r="F9" s="773"/>
      <c r="G9" s="773">
        <f aca="true" t="shared" si="3" ref="G9:H12">+C9+E9</f>
        <v>9467</v>
      </c>
      <c r="H9" s="774">
        <f t="shared" si="3"/>
        <v>9467</v>
      </c>
      <c r="I9" s="812"/>
      <c r="J9" s="813"/>
      <c r="K9" s="775">
        <v>787</v>
      </c>
      <c r="L9" s="776">
        <f aca="true" t="shared" si="4" ref="L9:L20">+G9-H9</f>
        <v>0</v>
      </c>
      <c r="M9" s="809"/>
      <c r="N9" s="772"/>
      <c r="O9" s="776">
        <f aca="true" t="shared" si="5" ref="O9:O14">H9+N9</f>
        <v>9467</v>
      </c>
    </row>
    <row r="10" spans="1:15" s="135" customFormat="1" ht="12.75" customHeight="1">
      <c r="A10" s="376">
        <f t="shared" si="2"/>
        <v>4</v>
      </c>
      <c r="B10" s="405" t="s">
        <v>398</v>
      </c>
      <c r="C10" s="773"/>
      <c r="D10" s="773"/>
      <c r="E10" s="773"/>
      <c r="F10" s="773"/>
      <c r="G10" s="773">
        <f t="shared" si="3"/>
        <v>0</v>
      </c>
      <c r="H10" s="774">
        <f t="shared" si="3"/>
        <v>0</v>
      </c>
      <c r="I10" s="812"/>
      <c r="J10" s="813"/>
      <c r="K10" s="775"/>
      <c r="L10" s="776">
        <f t="shared" si="4"/>
        <v>0</v>
      </c>
      <c r="M10" s="809"/>
      <c r="N10" s="772"/>
      <c r="O10" s="776">
        <f t="shared" si="5"/>
        <v>0</v>
      </c>
    </row>
    <row r="11" spans="1:15" s="135" customFormat="1" ht="12.75" customHeight="1">
      <c r="A11" s="376">
        <f t="shared" si="2"/>
        <v>5</v>
      </c>
      <c r="B11" s="406" t="s">
        <v>325</v>
      </c>
      <c r="C11" s="773"/>
      <c r="D11" s="773"/>
      <c r="E11" s="773"/>
      <c r="F11" s="773"/>
      <c r="G11" s="773">
        <f t="shared" si="3"/>
        <v>0</v>
      </c>
      <c r="H11" s="774">
        <f t="shared" si="3"/>
        <v>0</v>
      </c>
      <c r="I11" s="812"/>
      <c r="J11" s="813"/>
      <c r="K11" s="775"/>
      <c r="L11" s="776">
        <f t="shared" si="4"/>
        <v>0</v>
      </c>
      <c r="M11" s="809"/>
      <c r="N11" s="772"/>
      <c r="O11" s="776">
        <f t="shared" si="5"/>
        <v>0</v>
      </c>
    </row>
    <row r="12" spans="1:15" s="137" customFormat="1" ht="13.5" customHeight="1">
      <c r="A12" s="436">
        <f t="shared" si="2"/>
        <v>6</v>
      </c>
      <c r="B12" s="404" t="s">
        <v>418</v>
      </c>
      <c r="C12" s="768">
        <f>+C13+C16+C18+C19</f>
        <v>1926</v>
      </c>
      <c r="D12" s="768">
        <f>+D13+D16+D18+D19</f>
        <v>1926</v>
      </c>
      <c r="E12" s="768">
        <f>+E13+E16+E18+E19</f>
        <v>0</v>
      </c>
      <c r="F12" s="768">
        <f>+F13+F16+F18+F19</f>
        <v>0</v>
      </c>
      <c r="G12" s="768">
        <f t="shared" si="3"/>
        <v>1926</v>
      </c>
      <c r="H12" s="769">
        <f t="shared" si="3"/>
        <v>1926</v>
      </c>
      <c r="I12" s="811"/>
      <c r="J12" s="811">
        <f>+J13+J16+J18+J19</f>
        <v>0</v>
      </c>
      <c r="K12" s="770">
        <f>+K13+K16+K18+K19</f>
        <v>25</v>
      </c>
      <c r="L12" s="771">
        <f t="shared" si="4"/>
        <v>0</v>
      </c>
      <c r="M12" s="809"/>
      <c r="N12" s="767">
        <f>+N13+N16+N18+N19</f>
        <v>0</v>
      </c>
      <c r="O12" s="771">
        <f t="shared" si="5"/>
        <v>1926</v>
      </c>
    </row>
    <row r="13" spans="1:15" s="137" customFormat="1" ht="13.5" customHeight="1">
      <c r="A13" s="397">
        <f t="shared" si="2"/>
        <v>7</v>
      </c>
      <c r="B13" s="405" t="s">
        <v>626</v>
      </c>
      <c r="C13" s="814"/>
      <c r="D13" s="815"/>
      <c r="E13" s="815"/>
      <c r="F13" s="815"/>
      <c r="G13" s="773">
        <f aca="true" t="shared" si="6" ref="G13:H15">+C13+E13</f>
        <v>0</v>
      </c>
      <c r="H13" s="774">
        <f t="shared" si="6"/>
        <v>0</v>
      </c>
      <c r="I13" s="812"/>
      <c r="J13" s="816"/>
      <c r="K13" s="814"/>
      <c r="L13" s="776">
        <f t="shared" si="4"/>
        <v>0</v>
      </c>
      <c r="M13" s="817"/>
      <c r="N13" s="818"/>
      <c r="O13" s="776">
        <f t="shared" si="5"/>
        <v>0</v>
      </c>
    </row>
    <row r="14" spans="1:15" s="137" customFormat="1" ht="13.5" customHeight="1">
      <c r="A14" s="397"/>
      <c r="B14" s="405" t="s">
        <v>652</v>
      </c>
      <c r="C14" s="814"/>
      <c r="D14" s="815"/>
      <c r="E14" s="815"/>
      <c r="F14" s="815"/>
      <c r="G14" s="773">
        <f t="shared" si="6"/>
        <v>0</v>
      </c>
      <c r="H14" s="774">
        <f t="shared" si="6"/>
        <v>0</v>
      </c>
      <c r="I14" s="812"/>
      <c r="J14" s="816"/>
      <c r="K14" s="814"/>
      <c r="L14" s="776">
        <f t="shared" si="4"/>
        <v>0</v>
      </c>
      <c r="M14" s="817"/>
      <c r="N14" s="818"/>
      <c r="O14" s="776">
        <f t="shared" si="5"/>
        <v>0</v>
      </c>
    </row>
    <row r="15" spans="1:15" s="137" customFormat="1" ht="13.5" customHeight="1">
      <c r="A15" s="376">
        <f>A13+1</f>
        <v>8</v>
      </c>
      <c r="B15" s="406" t="s">
        <v>651</v>
      </c>
      <c r="C15" s="819"/>
      <c r="D15" s="820"/>
      <c r="E15" s="820"/>
      <c r="F15" s="820"/>
      <c r="G15" s="773">
        <f t="shared" si="6"/>
        <v>0</v>
      </c>
      <c r="H15" s="774">
        <f t="shared" si="6"/>
        <v>0</v>
      </c>
      <c r="I15" s="821"/>
      <c r="J15" s="821"/>
      <c r="K15" s="819"/>
      <c r="L15" s="776">
        <f t="shared" si="4"/>
        <v>0</v>
      </c>
      <c r="M15" s="809"/>
      <c r="N15" s="822"/>
      <c r="O15" s="776">
        <f aca="true" t="shared" si="7" ref="O15:O33">H15+N15</f>
        <v>0</v>
      </c>
    </row>
    <row r="16" spans="1:15" s="137" customFormat="1" ht="12.75" customHeight="1">
      <c r="A16" s="397">
        <f t="shared" si="2"/>
        <v>9</v>
      </c>
      <c r="B16" s="405" t="s">
        <v>627</v>
      </c>
      <c r="C16" s="814"/>
      <c r="D16" s="815"/>
      <c r="E16" s="815"/>
      <c r="F16" s="815"/>
      <c r="G16" s="773">
        <f aca="true" t="shared" si="8" ref="G16:H21">+C16+E16</f>
        <v>0</v>
      </c>
      <c r="H16" s="774">
        <f t="shared" si="8"/>
        <v>0</v>
      </c>
      <c r="I16" s="812"/>
      <c r="J16" s="816"/>
      <c r="K16" s="814"/>
      <c r="L16" s="776">
        <f t="shared" si="4"/>
        <v>0</v>
      </c>
      <c r="M16" s="817"/>
      <c r="N16" s="818"/>
      <c r="O16" s="776">
        <f t="shared" si="7"/>
        <v>0</v>
      </c>
    </row>
    <row r="17" spans="1:15" s="135" customFormat="1" ht="12.75" customHeight="1">
      <c r="A17" s="376">
        <f t="shared" si="2"/>
        <v>10</v>
      </c>
      <c r="B17" s="406" t="s">
        <v>325</v>
      </c>
      <c r="C17" s="819"/>
      <c r="D17" s="820"/>
      <c r="E17" s="820"/>
      <c r="F17" s="820"/>
      <c r="G17" s="773">
        <f t="shared" si="8"/>
        <v>0</v>
      </c>
      <c r="H17" s="774">
        <f t="shared" si="8"/>
        <v>0</v>
      </c>
      <c r="I17" s="821"/>
      <c r="J17" s="821"/>
      <c r="K17" s="819"/>
      <c r="L17" s="776">
        <f t="shared" si="4"/>
        <v>0</v>
      </c>
      <c r="M17" s="809"/>
      <c r="N17" s="822"/>
      <c r="O17" s="776">
        <f t="shared" si="7"/>
        <v>0</v>
      </c>
    </row>
    <row r="18" spans="1:15" s="137" customFormat="1" ht="12.75" customHeight="1">
      <c r="A18" s="397">
        <f t="shared" si="2"/>
        <v>11</v>
      </c>
      <c r="B18" s="405" t="s">
        <v>399</v>
      </c>
      <c r="C18" s="814">
        <v>1926</v>
      </c>
      <c r="D18" s="815">
        <v>1926</v>
      </c>
      <c r="E18" s="815"/>
      <c r="F18" s="815"/>
      <c r="G18" s="773">
        <f t="shared" si="8"/>
        <v>1926</v>
      </c>
      <c r="H18" s="774">
        <f t="shared" si="8"/>
        <v>1926</v>
      </c>
      <c r="I18" s="816"/>
      <c r="J18" s="816"/>
      <c r="K18" s="814">
        <v>25</v>
      </c>
      <c r="L18" s="776">
        <f t="shared" si="4"/>
        <v>0</v>
      </c>
      <c r="M18" s="817"/>
      <c r="N18" s="818"/>
      <c r="O18" s="776">
        <f t="shared" si="7"/>
        <v>1926</v>
      </c>
    </row>
    <row r="19" spans="1:15" s="137" customFormat="1" ht="12.75" customHeight="1">
      <c r="A19" s="397">
        <f t="shared" si="2"/>
        <v>12</v>
      </c>
      <c r="B19" s="613" t="s">
        <v>400</v>
      </c>
      <c r="C19" s="814"/>
      <c r="D19" s="815"/>
      <c r="E19" s="815"/>
      <c r="F19" s="815"/>
      <c r="G19" s="773">
        <f t="shared" si="8"/>
        <v>0</v>
      </c>
      <c r="H19" s="774">
        <f t="shared" si="8"/>
        <v>0</v>
      </c>
      <c r="I19" s="816"/>
      <c r="J19" s="816"/>
      <c r="K19" s="814"/>
      <c r="L19" s="776">
        <f t="shared" si="4"/>
        <v>0</v>
      </c>
      <c r="M19" s="817"/>
      <c r="N19" s="818"/>
      <c r="O19" s="776">
        <f t="shared" si="7"/>
        <v>0</v>
      </c>
    </row>
    <row r="20" spans="1:15" s="135" customFormat="1" ht="12.75" customHeight="1">
      <c r="A20" s="376">
        <f t="shared" si="2"/>
        <v>13</v>
      </c>
      <c r="B20" s="406" t="s">
        <v>325</v>
      </c>
      <c r="C20" s="819"/>
      <c r="D20" s="820"/>
      <c r="E20" s="820"/>
      <c r="F20" s="820"/>
      <c r="G20" s="773">
        <f t="shared" si="8"/>
        <v>0</v>
      </c>
      <c r="H20" s="774">
        <f t="shared" si="8"/>
        <v>0</v>
      </c>
      <c r="I20" s="821"/>
      <c r="J20" s="821"/>
      <c r="K20" s="819"/>
      <c r="L20" s="776">
        <f t="shared" si="4"/>
        <v>0</v>
      </c>
      <c r="M20" s="809"/>
      <c r="N20" s="822"/>
      <c r="O20" s="776">
        <f t="shared" si="7"/>
        <v>0</v>
      </c>
    </row>
    <row r="21" spans="1:15" s="137" customFormat="1" ht="13.5" customHeight="1">
      <c r="A21" s="374">
        <f t="shared" si="2"/>
        <v>14</v>
      </c>
      <c r="B21" s="407" t="s">
        <v>322</v>
      </c>
      <c r="C21" s="783">
        <f>+C22+C24+C26</f>
        <v>1130</v>
      </c>
      <c r="D21" s="784">
        <f>+D22+D24+D26</f>
        <v>1130</v>
      </c>
      <c r="E21" s="784">
        <f>+E22+E24+E26</f>
        <v>0</v>
      </c>
      <c r="F21" s="784">
        <f>+F22+F24+F26</f>
        <v>0</v>
      </c>
      <c r="G21" s="784">
        <f t="shared" si="8"/>
        <v>1130</v>
      </c>
      <c r="H21" s="785">
        <f t="shared" si="8"/>
        <v>1130</v>
      </c>
      <c r="I21" s="823"/>
      <c r="J21" s="823">
        <f>+J22+J24+J26</f>
        <v>0</v>
      </c>
      <c r="K21" s="786">
        <f>+K22+K24+K26</f>
        <v>75</v>
      </c>
      <c r="L21" s="787"/>
      <c r="M21" s="809"/>
      <c r="N21" s="783">
        <f>+N22+N24+N26</f>
        <v>0</v>
      </c>
      <c r="O21" s="787">
        <f>H21+N21</f>
        <v>1130</v>
      </c>
    </row>
    <row r="22" spans="1:15" s="137" customFormat="1" ht="12.75" customHeight="1">
      <c r="A22" s="434">
        <f t="shared" si="2"/>
        <v>15</v>
      </c>
      <c r="B22" s="421" t="s">
        <v>628</v>
      </c>
      <c r="C22" s="768">
        <f>+C23</f>
        <v>0</v>
      </c>
      <c r="D22" s="768">
        <f aca="true" t="shared" si="9" ref="D22:N22">+D23</f>
        <v>0</v>
      </c>
      <c r="E22" s="768">
        <f t="shared" si="9"/>
        <v>0</v>
      </c>
      <c r="F22" s="768">
        <f t="shared" si="9"/>
        <v>0</v>
      </c>
      <c r="G22" s="768">
        <f t="shared" si="9"/>
        <v>0</v>
      </c>
      <c r="H22" s="769">
        <f t="shared" si="9"/>
        <v>0</v>
      </c>
      <c r="I22" s="811"/>
      <c r="J22" s="811">
        <f t="shared" si="9"/>
        <v>0</v>
      </c>
      <c r="K22" s="770">
        <f t="shared" si="9"/>
        <v>0</v>
      </c>
      <c r="L22" s="771">
        <f t="shared" si="9"/>
        <v>0</v>
      </c>
      <c r="M22" s="809"/>
      <c r="N22" s="767">
        <f t="shared" si="9"/>
        <v>0</v>
      </c>
      <c r="O22" s="771">
        <f t="shared" si="7"/>
        <v>0</v>
      </c>
    </row>
    <row r="23" spans="1:15" s="135" customFormat="1" ht="12.75" customHeight="1">
      <c r="A23" s="376">
        <f t="shared" si="2"/>
        <v>16</v>
      </c>
      <c r="B23" s="406" t="s">
        <v>650</v>
      </c>
      <c r="C23" s="819"/>
      <c r="D23" s="820"/>
      <c r="E23" s="820"/>
      <c r="F23" s="820"/>
      <c r="G23" s="773">
        <f>+C23+E23</f>
        <v>0</v>
      </c>
      <c r="H23" s="774">
        <f>+D23+F23</f>
        <v>0</v>
      </c>
      <c r="I23" s="821"/>
      <c r="J23" s="821"/>
      <c r="K23" s="819"/>
      <c r="L23" s="776">
        <f>+G23-H23</f>
        <v>0</v>
      </c>
      <c r="M23" s="809"/>
      <c r="N23" s="822"/>
      <c r="O23" s="776">
        <f t="shared" si="7"/>
        <v>0</v>
      </c>
    </row>
    <row r="24" spans="1:15" s="135" customFormat="1" ht="12.75" customHeight="1">
      <c r="A24" s="434">
        <f t="shared" si="2"/>
        <v>17</v>
      </c>
      <c r="B24" s="435" t="s">
        <v>649</v>
      </c>
      <c r="C24" s="768">
        <f>+C25</f>
        <v>1130</v>
      </c>
      <c r="D24" s="768">
        <f>D25</f>
        <v>1130</v>
      </c>
      <c r="E24" s="768">
        <f aca="true" t="shared" si="10" ref="E24:N24">+E25</f>
        <v>0</v>
      </c>
      <c r="F24" s="768">
        <f t="shared" si="10"/>
        <v>0</v>
      </c>
      <c r="G24" s="768">
        <f t="shared" si="10"/>
        <v>1130</v>
      </c>
      <c r="H24" s="769">
        <f t="shared" si="10"/>
        <v>1130</v>
      </c>
      <c r="I24" s="811"/>
      <c r="J24" s="811">
        <f t="shared" si="10"/>
        <v>0</v>
      </c>
      <c r="K24" s="770">
        <v>75</v>
      </c>
      <c r="L24" s="771">
        <f t="shared" si="10"/>
        <v>0</v>
      </c>
      <c r="M24" s="809"/>
      <c r="N24" s="767">
        <f t="shared" si="10"/>
        <v>0</v>
      </c>
      <c r="O24" s="771">
        <f t="shared" si="7"/>
        <v>1130</v>
      </c>
    </row>
    <row r="25" spans="1:15" s="135" customFormat="1" ht="12.75" customHeight="1">
      <c r="A25" s="376">
        <f t="shared" si="2"/>
        <v>18</v>
      </c>
      <c r="B25" s="406" t="s">
        <v>650</v>
      </c>
      <c r="C25" s="819">
        <v>1130</v>
      </c>
      <c r="D25" s="820">
        <v>1130</v>
      </c>
      <c r="E25" s="820"/>
      <c r="F25" s="820"/>
      <c r="G25" s="773">
        <f>+C25+E25</f>
        <v>1130</v>
      </c>
      <c r="H25" s="774">
        <f>+D25+F25</f>
        <v>1130</v>
      </c>
      <c r="I25" s="821"/>
      <c r="J25" s="821"/>
      <c r="K25" s="819"/>
      <c r="L25" s="776">
        <f>+G25-H25</f>
        <v>0</v>
      </c>
      <c r="M25" s="809"/>
      <c r="N25" s="822"/>
      <c r="O25" s="776">
        <f t="shared" si="7"/>
        <v>1130</v>
      </c>
    </row>
    <row r="26" spans="1:15" s="135" customFormat="1" ht="12.75" customHeight="1">
      <c r="A26" s="434">
        <f t="shared" si="2"/>
        <v>19</v>
      </c>
      <c r="B26" s="435" t="s">
        <v>629</v>
      </c>
      <c r="C26" s="768">
        <f>+C27</f>
        <v>0</v>
      </c>
      <c r="D26" s="768">
        <f aca="true" t="shared" si="11" ref="D26:N26">+D27</f>
        <v>0</v>
      </c>
      <c r="E26" s="768">
        <f t="shared" si="11"/>
        <v>0</v>
      </c>
      <c r="F26" s="768">
        <f t="shared" si="11"/>
        <v>0</v>
      </c>
      <c r="G26" s="768">
        <f t="shared" si="11"/>
        <v>0</v>
      </c>
      <c r="H26" s="769">
        <f t="shared" si="11"/>
        <v>0</v>
      </c>
      <c r="I26" s="811"/>
      <c r="J26" s="811">
        <f t="shared" si="11"/>
        <v>0</v>
      </c>
      <c r="K26" s="770">
        <f t="shared" si="11"/>
        <v>0</v>
      </c>
      <c r="L26" s="771">
        <f t="shared" si="11"/>
        <v>0</v>
      </c>
      <c r="M26" s="809"/>
      <c r="N26" s="767">
        <f t="shared" si="11"/>
        <v>0</v>
      </c>
      <c r="O26" s="771">
        <f t="shared" si="7"/>
        <v>0</v>
      </c>
    </row>
    <row r="27" spans="1:15" s="135" customFormat="1" ht="12.75" customHeight="1">
      <c r="A27" s="376">
        <f t="shared" si="2"/>
        <v>20</v>
      </c>
      <c r="B27" s="406" t="s">
        <v>650</v>
      </c>
      <c r="C27" s="824"/>
      <c r="D27" s="825"/>
      <c r="E27" s="825"/>
      <c r="F27" s="825"/>
      <c r="G27" s="773">
        <f>+C27+E27</f>
        <v>0</v>
      </c>
      <c r="H27" s="774">
        <f>+D27+F27</f>
        <v>0</v>
      </c>
      <c r="I27" s="826"/>
      <c r="J27" s="826"/>
      <c r="K27" s="824"/>
      <c r="L27" s="776">
        <f>+G27-H27</f>
        <v>0</v>
      </c>
      <c r="M27" s="809"/>
      <c r="N27" s="827"/>
      <c r="O27" s="776">
        <f t="shared" si="7"/>
        <v>0</v>
      </c>
    </row>
    <row r="28" spans="1:15" s="137" customFormat="1" ht="12.75" customHeight="1">
      <c r="A28" s="374">
        <f t="shared" si="2"/>
        <v>21</v>
      </c>
      <c r="B28" s="407" t="s">
        <v>320</v>
      </c>
      <c r="C28" s="783">
        <f>+C29</f>
        <v>0</v>
      </c>
      <c r="D28" s="784">
        <f aca="true" t="shared" si="12" ref="D28:N29">+D29</f>
        <v>0</v>
      </c>
      <c r="E28" s="784">
        <f t="shared" si="12"/>
        <v>0</v>
      </c>
      <c r="F28" s="784">
        <f t="shared" si="12"/>
        <v>0</v>
      </c>
      <c r="G28" s="784">
        <f>+C28+E28</f>
        <v>0</v>
      </c>
      <c r="H28" s="785">
        <f>+D28+F28</f>
        <v>0</v>
      </c>
      <c r="I28" s="823"/>
      <c r="J28" s="823">
        <f>+J29</f>
        <v>0</v>
      </c>
      <c r="K28" s="786">
        <f>+K29</f>
        <v>0</v>
      </c>
      <c r="L28" s="787">
        <f>+G28-H28</f>
        <v>0</v>
      </c>
      <c r="M28" s="809"/>
      <c r="N28" s="783">
        <f>+N29</f>
        <v>0</v>
      </c>
      <c r="O28" s="787">
        <f>H28+N28</f>
        <v>0</v>
      </c>
    </row>
    <row r="29" spans="1:15" s="135" customFormat="1" ht="12.75" customHeight="1">
      <c r="A29" s="397">
        <f t="shared" si="2"/>
        <v>22</v>
      </c>
      <c r="B29" s="421" t="s">
        <v>393</v>
      </c>
      <c r="C29" s="768">
        <f>+C30</f>
        <v>0</v>
      </c>
      <c r="D29" s="768">
        <f t="shared" si="12"/>
        <v>0</v>
      </c>
      <c r="E29" s="768">
        <f t="shared" si="12"/>
        <v>0</v>
      </c>
      <c r="F29" s="768">
        <f t="shared" si="12"/>
        <v>0</v>
      </c>
      <c r="G29" s="768">
        <f t="shared" si="12"/>
        <v>0</v>
      </c>
      <c r="H29" s="769">
        <f t="shared" si="12"/>
        <v>0</v>
      </c>
      <c r="I29" s="811"/>
      <c r="J29" s="811">
        <f t="shared" si="12"/>
        <v>0</v>
      </c>
      <c r="K29" s="770">
        <f t="shared" si="12"/>
        <v>0</v>
      </c>
      <c r="L29" s="771">
        <f t="shared" si="12"/>
        <v>0</v>
      </c>
      <c r="M29" s="809"/>
      <c r="N29" s="767">
        <f t="shared" si="12"/>
        <v>0</v>
      </c>
      <c r="O29" s="771">
        <f t="shared" si="7"/>
        <v>0</v>
      </c>
    </row>
    <row r="30" spans="1:15" s="135" customFormat="1" ht="12.75" customHeight="1">
      <c r="A30" s="376">
        <f t="shared" si="2"/>
        <v>23</v>
      </c>
      <c r="B30" s="406" t="s">
        <v>650</v>
      </c>
      <c r="C30" s="824"/>
      <c r="D30" s="825"/>
      <c r="E30" s="825"/>
      <c r="F30" s="825"/>
      <c r="G30" s="773">
        <f>+C30+E30</f>
        <v>0</v>
      </c>
      <c r="H30" s="774">
        <f>+D30+F30</f>
        <v>0</v>
      </c>
      <c r="I30" s="826"/>
      <c r="J30" s="826"/>
      <c r="K30" s="824"/>
      <c r="L30" s="776">
        <f>+G30-H30</f>
        <v>0</v>
      </c>
      <c r="M30" s="809"/>
      <c r="N30" s="827"/>
      <c r="O30" s="776">
        <f t="shared" si="7"/>
        <v>0</v>
      </c>
    </row>
    <row r="31" spans="1:15" s="137" customFormat="1" ht="13.5" customHeight="1">
      <c r="A31" s="374">
        <f t="shared" si="2"/>
        <v>24</v>
      </c>
      <c r="B31" s="407" t="s">
        <v>336</v>
      </c>
      <c r="C31" s="783">
        <f>+C32</f>
        <v>0</v>
      </c>
      <c r="D31" s="784">
        <f aca="true" t="shared" si="13" ref="D31:N32">+D32</f>
        <v>0</v>
      </c>
      <c r="E31" s="784">
        <f t="shared" si="13"/>
        <v>0</v>
      </c>
      <c r="F31" s="784">
        <f t="shared" si="13"/>
        <v>0</v>
      </c>
      <c r="G31" s="784">
        <f>+C31+E31</f>
        <v>0</v>
      </c>
      <c r="H31" s="785">
        <f>+D31+F31</f>
        <v>0</v>
      </c>
      <c r="I31" s="823"/>
      <c r="J31" s="823">
        <f>+J32</f>
        <v>0</v>
      </c>
      <c r="K31" s="786">
        <f>+K32</f>
        <v>0</v>
      </c>
      <c r="L31" s="787">
        <f>+G31-H31</f>
        <v>0</v>
      </c>
      <c r="M31" s="809"/>
      <c r="N31" s="783">
        <f>+N32</f>
        <v>0</v>
      </c>
      <c r="O31" s="787">
        <f>H31+N31</f>
        <v>0</v>
      </c>
    </row>
    <row r="32" spans="1:15" s="135" customFormat="1" ht="12.75" customHeight="1">
      <c r="A32" s="434">
        <f t="shared" si="2"/>
        <v>25</v>
      </c>
      <c r="B32" s="435" t="s">
        <v>401</v>
      </c>
      <c r="C32" s="768">
        <f>+C33</f>
        <v>0</v>
      </c>
      <c r="D32" s="768">
        <f t="shared" si="13"/>
        <v>0</v>
      </c>
      <c r="E32" s="768">
        <f t="shared" si="13"/>
        <v>0</v>
      </c>
      <c r="F32" s="768">
        <f t="shared" si="13"/>
        <v>0</v>
      </c>
      <c r="G32" s="768">
        <f t="shared" si="13"/>
        <v>0</v>
      </c>
      <c r="H32" s="769">
        <f t="shared" si="13"/>
        <v>0</v>
      </c>
      <c r="I32" s="811"/>
      <c r="J32" s="811">
        <f t="shared" si="13"/>
        <v>0</v>
      </c>
      <c r="K32" s="770">
        <f t="shared" si="13"/>
        <v>0</v>
      </c>
      <c r="L32" s="771">
        <f t="shared" si="13"/>
        <v>0</v>
      </c>
      <c r="M32" s="809"/>
      <c r="N32" s="767">
        <f t="shared" si="13"/>
        <v>0</v>
      </c>
      <c r="O32" s="771">
        <f t="shared" si="7"/>
        <v>0</v>
      </c>
    </row>
    <row r="33" spans="1:15" s="135" customFormat="1" ht="12.75" customHeight="1" thickBot="1">
      <c r="A33" s="376">
        <f t="shared" si="2"/>
        <v>26</v>
      </c>
      <c r="B33" s="406" t="s">
        <v>650</v>
      </c>
      <c r="C33" s="819"/>
      <c r="D33" s="820"/>
      <c r="E33" s="820"/>
      <c r="F33" s="820"/>
      <c r="G33" s="773">
        <f>+C33+E33</f>
        <v>0</v>
      </c>
      <c r="H33" s="774">
        <f>+D33+F33</f>
        <v>0</v>
      </c>
      <c r="I33" s="821"/>
      <c r="J33" s="821"/>
      <c r="K33" s="819"/>
      <c r="L33" s="776">
        <f>+G33-H33</f>
        <v>0</v>
      </c>
      <c r="M33" s="809"/>
      <c r="N33" s="822"/>
      <c r="O33" s="776">
        <f t="shared" si="7"/>
        <v>0</v>
      </c>
    </row>
    <row r="34" spans="1:15" s="135" customFormat="1" ht="13.5" customHeight="1" thickBot="1">
      <c r="A34" s="399">
        <f t="shared" si="2"/>
        <v>27</v>
      </c>
      <c r="B34" s="408" t="s">
        <v>282</v>
      </c>
      <c r="C34" s="828">
        <f aca="true" t="shared" si="14" ref="C34:H34">+C7+C21+C28+C31</f>
        <v>12523</v>
      </c>
      <c r="D34" s="829">
        <f t="shared" si="14"/>
        <v>12523</v>
      </c>
      <c r="E34" s="829">
        <f t="shared" si="14"/>
        <v>0</v>
      </c>
      <c r="F34" s="829">
        <f t="shared" si="14"/>
        <v>0</v>
      </c>
      <c r="G34" s="829">
        <f t="shared" si="14"/>
        <v>12523</v>
      </c>
      <c r="H34" s="830">
        <f t="shared" si="14"/>
        <v>12523</v>
      </c>
      <c r="I34" s="831"/>
      <c r="J34" s="831">
        <f>+J7+J21+J28+J31</f>
        <v>0</v>
      </c>
      <c r="K34" s="832">
        <f>+K7+K21+K28+K31</f>
        <v>887</v>
      </c>
      <c r="L34" s="833">
        <f>+L7+L21+L28+L31</f>
        <v>0</v>
      </c>
      <c r="M34" s="834"/>
      <c r="N34" s="828">
        <f>+N7+N21+N28+N31</f>
        <v>0</v>
      </c>
      <c r="O34" s="833">
        <f>+O7+O21+O28+O31</f>
        <v>12523</v>
      </c>
    </row>
    <row r="35" spans="1:15" s="396" customFormat="1" ht="13.5" customHeight="1">
      <c r="A35" s="394"/>
      <c r="B35" s="395"/>
      <c r="C35" s="372"/>
      <c r="D35" s="372"/>
      <c r="E35" s="372"/>
      <c r="F35" s="372"/>
      <c r="G35" s="372"/>
      <c r="H35" s="372"/>
      <c r="I35" s="372"/>
      <c r="J35" s="372"/>
      <c r="K35" s="372"/>
      <c r="L35" s="372"/>
      <c r="M35" s="372"/>
      <c r="N35" s="372"/>
      <c r="O35" s="372"/>
    </row>
    <row r="36" spans="1:13" ht="22.5" customHeight="1">
      <c r="A36" s="135" t="s">
        <v>215</v>
      </c>
      <c r="M36" s="369"/>
    </row>
    <row r="37" spans="1:15" ht="56.25" customHeight="1">
      <c r="A37" s="931" t="s">
        <v>416</v>
      </c>
      <c r="B37" s="968"/>
      <c r="C37" s="968"/>
      <c r="D37" s="968"/>
      <c r="E37" s="968"/>
      <c r="F37" s="968"/>
      <c r="G37" s="968"/>
      <c r="H37" s="968"/>
      <c r="I37" s="968"/>
      <c r="J37" s="968"/>
      <c r="K37" s="968"/>
      <c r="L37" s="968"/>
      <c r="M37" s="968"/>
      <c r="N37" s="968"/>
      <c r="O37" s="968"/>
    </row>
    <row r="38" spans="1:15" ht="30" customHeight="1">
      <c r="A38" s="931" t="s">
        <v>630</v>
      </c>
      <c r="B38" s="968"/>
      <c r="C38" s="968"/>
      <c r="D38" s="968"/>
      <c r="E38" s="968"/>
      <c r="F38" s="968"/>
      <c r="G38" s="968"/>
      <c r="H38" s="968"/>
      <c r="I38" s="968"/>
      <c r="J38" s="968"/>
      <c r="K38" s="968"/>
      <c r="L38" s="968"/>
      <c r="M38" s="968"/>
      <c r="N38" s="968"/>
      <c r="O38" s="968"/>
    </row>
    <row r="39" spans="1:15" ht="34.5" customHeight="1">
      <c r="A39" s="931" t="s">
        <v>631</v>
      </c>
      <c r="B39" s="968"/>
      <c r="C39" s="968"/>
      <c r="D39" s="968"/>
      <c r="E39" s="968"/>
      <c r="F39" s="968"/>
      <c r="G39" s="968"/>
      <c r="H39" s="968"/>
      <c r="I39" s="968"/>
      <c r="J39" s="968"/>
      <c r="K39" s="968"/>
      <c r="L39" s="968"/>
      <c r="M39" s="968"/>
      <c r="N39" s="968"/>
      <c r="O39" s="968"/>
    </row>
    <row r="40" spans="1:15" ht="27.75" customHeight="1">
      <c r="A40" s="931" t="s">
        <v>349</v>
      </c>
      <c r="B40" s="968"/>
      <c r="C40" s="968"/>
      <c r="D40" s="968"/>
      <c r="E40" s="968"/>
      <c r="F40" s="968"/>
      <c r="G40" s="968"/>
      <c r="H40" s="968"/>
      <c r="I40" s="968"/>
      <c r="J40" s="968"/>
      <c r="K40" s="968"/>
      <c r="L40" s="968"/>
      <c r="M40" s="968"/>
      <c r="N40" s="968"/>
      <c r="O40" s="968"/>
    </row>
    <row r="41" spans="1:15" ht="15">
      <c r="A41" s="931" t="s">
        <v>632</v>
      </c>
      <c r="B41" s="968"/>
      <c r="C41" s="968"/>
      <c r="D41" s="968"/>
      <c r="E41" s="968"/>
      <c r="F41" s="968"/>
      <c r="G41" s="968"/>
      <c r="H41" s="968"/>
      <c r="I41" s="968"/>
      <c r="J41" s="968"/>
      <c r="K41" s="968"/>
      <c r="L41" s="968"/>
      <c r="M41" s="968"/>
      <c r="N41" s="968"/>
      <c r="O41" s="968"/>
    </row>
    <row r="42" spans="1:15" ht="26.25" customHeight="1">
      <c r="A42" s="931" t="s">
        <v>417</v>
      </c>
      <c r="B42" s="968"/>
      <c r="C42" s="968"/>
      <c r="D42" s="968"/>
      <c r="E42" s="968"/>
      <c r="F42" s="968"/>
      <c r="G42" s="968"/>
      <c r="H42" s="968"/>
      <c r="I42" s="968"/>
      <c r="J42" s="968"/>
      <c r="K42" s="968"/>
      <c r="L42" s="968"/>
      <c r="M42" s="968"/>
      <c r="N42" s="968"/>
      <c r="O42" s="968"/>
    </row>
    <row r="43" spans="1:15" ht="19.5" customHeight="1">
      <c r="A43" s="931" t="s">
        <v>423</v>
      </c>
      <c r="B43" s="968"/>
      <c r="C43" s="968"/>
      <c r="D43" s="968"/>
      <c r="E43" s="968"/>
      <c r="F43" s="968"/>
      <c r="G43" s="968"/>
      <c r="H43" s="968"/>
      <c r="I43" s="968"/>
      <c r="J43" s="968"/>
      <c r="K43" s="968"/>
      <c r="L43" s="968"/>
      <c r="M43" s="968"/>
      <c r="N43" s="968"/>
      <c r="O43" s="968"/>
    </row>
    <row r="44" spans="1:15" s="135" customFormat="1" ht="12.75">
      <c r="A44" s="931" t="s">
        <v>644</v>
      </c>
      <c r="B44" s="931"/>
      <c r="C44" s="931"/>
      <c r="D44" s="931"/>
      <c r="E44" s="931"/>
      <c r="F44" s="931"/>
      <c r="G44" s="931"/>
      <c r="H44" s="931"/>
      <c r="I44" s="931"/>
      <c r="J44" s="931"/>
      <c r="K44" s="931"/>
      <c r="L44" s="931"/>
      <c r="M44" s="931"/>
      <c r="N44" s="931"/>
      <c r="O44" s="931"/>
    </row>
    <row r="45" s="135" customFormat="1" ht="12.75">
      <c r="M45" s="398"/>
    </row>
    <row r="46" spans="1:13" s="135" customFormat="1" ht="12.75">
      <c r="A46" s="135" t="s">
        <v>501</v>
      </c>
      <c r="M46" s="398"/>
    </row>
    <row r="47" spans="1:15" ht="15">
      <c r="A47" s="135"/>
      <c r="B47" s="135"/>
      <c r="C47" s="135"/>
      <c r="D47" s="135"/>
      <c r="E47" s="135"/>
      <c r="F47" s="135"/>
      <c r="G47" s="135"/>
      <c r="H47" s="135"/>
      <c r="I47" s="135"/>
      <c r="J47" s="135"/>
      <c r="K47" s="135"/>
      <c r="L47" s="135"/>
      <c r="M47" s="398"/>
      <c r="N47" s="135"/>
      <c r="O47" s="135"/>
    </row>
    <row r="48" ht="15">
      <c r="A48" s="419"/>
    </row>
  </sheetData>
  <sheetProtection/>
  <mergeCells count="19">
    <mergeCell ref="N4:N5"/>
    <mergeCell ref="A44:O44"/>
    <mergeCell ref="A38:O38"/>
    <mergeCell ref="A39:O39"/>
    <mergeCell ref="A40:O40"/>
    <mergeCell ref="A41:O41"/>
    <mergeCell ref="A42:O42"/>
    <mergeCell ref="A43:O43"/>
    <mergeCell ref="O4:O5"/>
    <mergeCell ref="A37:O37"/>
    <mergeCell ref="J4:J5"/>
    <mergeCell ref="K4:K5"/>
    <mergeCell ref="L4:L5"/>
    <mergeCell ref="A4:A6"/>
    <mergeCell ref="B4:B6"/>
    <mergeCell ref="C4:D4"/>
    <mergeCell ref="E4:F4"/>
    <mergeCell ref="G4:H4"/>
    <mergeCell ref="I4:I5"/>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tabColor theme="3" tint="0.39998000860214233"/>
    <pageSetUpPr fitToPage="1"/>
  </sheetPr>
  <dimension ref="A1:S23"/>
  <sheetViews>
    <sheetView zoomScalePageLayoutView="0" workbookViewId="0" topLeftCell="A1">
      <selection activeCell="F4" sqref="F4"/>
    </sheetView>
  </sheetViews>
  <sheetFormatPr defaultColWidth="26.28125" defaultRowHeight="15"/>
  <cols>
    <col min="1" max="1" width="4.28125" style="342" customWidth="1"/>
    <col min="2" max="2" width="11.8515625" style="342" customWidth="1"/>
    <col min="3" max="3" width="26.28125" style="342" customWidth="1"/>
    <col min="4" max="4" width="12.140625" style="342" customWidth="1"/>
    <col min="5" max="5" width="10.7109375" style="342" customWidth="1"/>
    <col min="6" max="6" width="11.57421875" style="342" customWidth="1"/>
    <col min="7" max="7" width="10.7109375" style="342" customWidth="1"/>
    <col min="8" max="8" width="11.7109375" style="342" customWidth="1"/>
    <col min="9" max="9" width="10.7109375" style="342" customWidth="1"/>
    <col min="10" max="10" width="12.57421875" style="342" customWidth="1"/>
    <col min="11" max="11" width="2.28125" style="342" customWidth="1"/>
    <col min="12" max="12" width="10.7109375" style="342" customWidth="1"/>
    <col min="13" max="13" width="14.00390625" style="342" customWidth="1"/>
    <col min="14" max="14" width="10.7109375" style="342" customWidth="1"/>
    <col min="15" max="15" width="8.8515625" style="342" customWidth="1"/>
    <col min="16" max="253" width="9.140625" style="342" customWidth="1"/>
    <col min="254" max="254" width="3.28125" style="342" customWidth="1"/>
    <col min="255" max="255" width="11.8515625" style="342" customWidth="1"/>
    <col min="256" max="16384" width="26.28125" style="342" customWidth="1"/>
  </cols>
  <sheetData>
    <row r="1" spans="1:19" s="18" customFormat="1" ht="15.75">
      <c r="A1" s="339" t="s">
        <v>657</v>
      </c>
      <c r="C1" s="17"/>
      <c r="D1" s="17"/>
      <c r="E1" s="17"/>
      <c r="F1" s="17"/>
      <c r="G1" s="17"/>
      <c r="H1" s="340"/>
      <c r="I1" s="17"/>
      <c r="J1" s="17"/>
      <c r="K1" s="341"/>
      <c r="L1" s="17"/>
      <c r="M1" s="17"/>
      <c r="N1" s="17"/>
      <c r="P1" s="17"/>
      <c r="Q1" s="17"/>
      <c r="R1" s="17"/>
      <c r="S1" s="17"/>
    </row>
    <row r="2" spans="2:19" ht="13.5" thickBot="1">
      <c r="B2" s="343"/>
      <c r="C2" s="343"/>
      <c r="D2" s="344"/>
      <c r="E2" s="344"/>
      <c r="F2" s="343"/>
      <c r="G2" s="343"/>
      <c r="H2" s="343"/>
      <c r="I2" s="343"/>
      <c r="K2" s="341"/>
      <c r="L2" s="343"/>
      <c r="M2" s="343"/>
      <c r="N2" s="345" t="s">
        <v>91</v>
      </c>
      <c r="O2" s="343"/>
      <c r="P2" s="343"/>
      <c r="Q2" s="343"/>
      <c r="R2" s="343"/>
      <c r="S2" s="343"/>
    </row>
    <row r="3" spans="1:14" ht="27" customHeight="1">
      <c r="A3" s="985" t="s">
        <v>71</v>
      </c>
      <c r="B3" s="971" t="s">
        <v>175</v>
      </c>
      <c r="C3" s="974" t="s">
        <v>293</v>
      </c>
      <c r="D3" s="977" t="s">
        <v>317</v>
      </c>
      <c r="E3" s="928"/>
      <c r="F3" s="928" t="s">
        <v>272</v>
      </c>
      <c r="G3" s="928"/>
      <c r="H3" s="928" t="s">
        <v>294</v>
      </c>
      <c r="I3" s="928"/>
      <c r="J3" s="929" t="s">
        <v>283</v>
      </c>
      <c r="K3" s="341"/>
      <c r="L3" s="978" t="s">
        <v>326</v>
      </c>
      <c r="M3" s="980" t="s">
        <v>385</v>
      </c>
      <c r="N3" s="982" t="s">
        <v>274</v>
      </c>
    </row>
    <row r="4" spans="1:14" ht="15" customHeight="1">
      <c r="A4" s="986"/>
      <c r="B4" s="972"/>
      <c r="C4" s="975"/>
      <c r="D4" s="346" t="s">
        <v>318</v>
      </c>
      <c r="E4" s="286" t="s">
        <v>222</v>
      </c>
      <c r="F4" s="346" t="s">
        <v>312</v>
      </c>
      <c r="G4" s="286" t="s">
        <v>222</v>
      </c>
      <c r="H4" s="346" t="s">
        <v>295</v>
      </c>
      <c r="I4" s="286" t="s">
        <v>222</v>
      </c>
      <c r="J4" s="930"/>
      <c r="K4" s="341"/>
      <c r="L4" s="979"/>
      <c r="M4" s="981"/>
      <c r="N4" s="983"/>
    </row>
    <row r="5" spans="1:14" ht="12.75" customHeight="1" thickBot="1">
      <c r="A5" s="987"/>
      <c r="B5" s="973"/>
      <c r="C5" s="976"/>
      <c r="D5" s="287" t="s">
        <v>146</v>
      </c>
      <c r="E5" s="288" t="s">
        <v>147</v>
      </c>
      <c r="F5" s="288" t="s">
        <v>148</v>
      </c>
      <c r="G5" s="288" t="s">
        <v>149</v>
      </c>
      <c r="H5" s="288" t="s">
        <v>219</v>
      </c>
      <c r="I5" s="288" t="s">
        <v>220</v>
      </c>
      <c r="J5" s="290" t="s">
        <v>275</v>
      </c>
      <c r="K5" s="341"/>
      <c r="L5" s="347" t="s">
        <v>153</v>
      </c>
      <c r="M5" s="289" t="s">
        <v>154</v>
      </c>
      <c r="N5" s="290" t="s">
        <v>296</v>
      </c>
    </row>
    <row r="6" spans="1:14" s="341" customFormat="1" ht="15.75" customHeight="1">
      <c r="A6" s="349">
        <v>1</v>
      </c>
      <c r="B6" s="468"/>
      <c r="C6" s="469"/>
      <c r="D6" s="793"/>
      <c r="E6" s="794"/>
      <c r="F6" s="794"/>
      <c r="G6" s="794"/>
      <c r="H6" s="795">
        <f>+D6+F6</f>
        <v>0</v>
      </c>
      <c r="I6" s="795">
        <f>+E6+G6</f>
        <v>0</v>
      </c>
      <c r="J6" s="796">
        <f>+H6-I6</f>
        <v>0</v>
      </c>
      <c r="K6" s="797"/>
      <c r="L6" s="798"/>
      <c r="M6" s="799"/>
      <c r="N6" s="796">
        <f aca="true" t="shared" si="0" ref="N6:N13">+I6+L6+M6</f>
        <v>0</v>
      </c>
    </row>
    <row r="7" spans="1:14" ht="15.75" customHeight="1">
      <c r="A7" s="350">
        <f aca="true" t="shared" si="1" ref="A7:A12">+A6+1</f>
        <v>2</v>
      </c>
      <c r="B7" s="470"/>
      <c r="C7" s="471"/>
      <c r="D7" s="800"/>
      <c r="E7" s="801"/>
      <c r="F7" s="801"/>
      <c r="G7" s="801"/>
      <c r="H7" s="773">
        <f aca="true" t="shared" si="2" ref="H7:I13">+D7+F7</f>
        <v>0</v>
      </c>
      <c r="I7" s="773">
        <f t="shared" si="2"/>
        <v>0</v>
      </c>
      <c r="J7" s="776">
        <f aca="true" t="shared" si="3" ref="J7:J13">+H7-I7</f>
        <v>0</v>
      </c>
      <c r="K7" s="802"/>
      <c r="L7" s="800"/>
      <c r="M7" s="801"/>
      <c r="N7" s="776">
        <f t="shared" si="0"/>
        <v>0</v>
      </c>
    </row>
    <row r="8" spans="1:14" ht="15.75" customHeight="1">
      <c r="A8" s="350">
        <f t="shared" si="1"/>
        <v>3</v>
      </c>
      <c r="B8" s="472"/>
      <c r="C8" s="473"/>
      <c r="D8" s="800"/>
      <c r="E8" s="801"/>
      <c r="F8" s="801"/>
      <c r="G8" s="801"/>
      <c r="H8" s="773">
        <f t="shared" si="2"/>
        <v>0</v>
      </c>
      <c r="I8" s="773">
        <f t="shared" si="2"/>
        <v>0</v>
      </c>
      <c r="J8" s="776">
        <f t="shared" si="3"/>
        <v>0</v>
      </c>
      <c r="K8" s="802"/>
      <c r="L8" s="800"/>
      <c r="M8" s="801"/>
      <c r="N8" s="776">
        <f t="shared" si="0"/>
        <v>0</v>
      </c>
    </row>
    <row r="9" spans="1:14" ht="15.75" customHeight="1">
      <c r="A9" s="350">
        <f t="shared" si="1"/>
        <v>4</v>
      </c>
      <c r="B9" s="472"/>
      <c r="C9" s="473"/>
      <c r="D9" s="800"/>
      <c r="E9" s="801"/>
      <c r="F9" s="801"/>
      <c r="G9" s="801"/>
      <c r="H9" s="773">
        <f t="shared" si="2"/>
        <v>0</v>
      </c>
      <c r="I9" s="773">
        <f t="shared" si="2"/>
        <v>0</v>
      </c>
      <c r="J9" s="776">
        <f t="shared" si="3"/>
        <v>0</v>
      </c>
      <c r="K9" s="802"/>
      <c r="L9" s="800"/>
      <c r="M9" s="801"/>
      <c r="N9" s="776">
        <f t="shared" si="0"/>
        <v>0</v>
      </c>
    </row>
    <row r="10" spans="1:14" ht="15.75" customHeight="1">
      <c r="A10" s="350">
        <f t="shared" si="1"/>
        <v>5</v>
      </c>
      <c r="B10" s="470"/>
      <c r="C10" s="471"/>
      <c r="D10" s="800"/>
      <c r="E10" s="801"/>
      <c r="F10" s="801"/>
      <c r="G10" s="801"/>
      <c r="H10" s="773">
        <f t="shared" si="2"/>
        <v>0</v>
      </c>
      <c r="I10" s="773">
        <f t="shared" si="2"/>
        <v>0</v>
      </c>
      <c r="J10" s="776">
        <f t="shared" si="3"/>
        <v>0</v>
      </c>
      <c r="K10" s="802"/>
      <c r="L10" s="800"/>
      <c r="M10" s="801"/>
      <c r="N10" s="776">
        <f t="shared" si="0"/>
        <v>0</v>
      </c>
    </row>
    <row r="11" spans="1:14" ht="15.75" customHeight="1">
      <c r="A11" s="350">
        <f t="shared" si="1"/>
        <v>6</v>
      </c>
      <c r="B11" s="472"/>
      <c r="C11" s="473"/>
      <c r="D11" s="800"/>
      <c r="E11" s="801"/>
      <c r="F11" s="801"/>
      <c r="G11" s="801"/>
      <c r="H11" s="773">
        <f t="shared" si="2"/>
        <v>0</v>
      </c>
      <c r="I11" s="773">
        <f t="shared" si="2"/>
        <v>0</v>
      </c>
      <c r="J11" s="776">
        <f t="shared" si="3"/>
        <v>0</v>
      </c>
      <c r="K11" s="802"/>
      <c r="L11" s="800"/>
      <c r="M11" s="801"/>
      <c r="N11" s="776">
        <f t="shared" si="0"/>
        <v>0</v>
      </c>
    </row>
    <row r="12" spans="1:14" ht="15.75" customHeight="1">
      <c r="A12" s="350">
        <f t="shared" si="1"/>
        <v>7</v>
      </c>
      <c r="B12" s="472"/>
      <c r="C12" s="473"/>
      <c r="D12" s="800"/>
      <c r="E12" s="801"/>
      <c r="F12" s="801"/>
      <c r="G12" s="801"/>
      <c r="H12" s="773">
        <f t="shared" si="2"/>
        <v>0</v>
      </c>
      <c r="I12" s="773">
        <f t="shared" si="2"/>
        <v>0</v>
      </c>
      <c r="J12" s="776">
        <f t="shared" si="3"/>
        <v>0</v>
      </c>
      <c r="K12" s="802"/>
      <c r="L12" s="800"/>
      <c r="M12" s="801"/>
      <c r="N12" s="776">
        <f t="shared" si="0"/>
        <v>0</v>
      </c>
    </row>
    <row r="13" spans="1:14" ht="15.75" customHeight="1" thickBot="1">
      <c r="A13" s="456">
        <f>+A12+1</f>
        <v>8</v>
      </c>
      <c r="B13" s="474"/>
      <c r="C13" s="475"/>
      <c r="D13" s="803"/>
      <c r="E13" s="804"/>
      <c r="F13" s="804"/>
      <c r="G13" s="804"/>
      <c r="H13" s="779">
        <f t="shared" si="2"/>
        <v>0</v>
      </c>
      <c r="I13" s="779">
        <f t="shared" si="2"/>
        <v>0</v>
      </c>
      <c r="J13" s="782">
        <f t="shared" si="3"/>
        <v>0</v>
      </c>
      <c r="K13" s="802"/>
      <c r="L13" s="805"/>
      <c r="M13" s="806"/>
      <c r="N13" s="782">
        <f t="shared" si="0"/>
        <v>0</v>
      </c>
    </row>
    <row r="14" spans="1:14" s="352" customFormat="1" ht="16.5" customHeight="1" thickBot="1">
      <c r="A14" s="351">
        <f>+A13+1</f>
        <v>9</v>
      </c>
      <c r="B14" s="478" t="s">
        <v>344</v>
      </c>
      <c r="C14" s="476"/>
      <c r="D14" s="788">
        <f>SUM(D6:D13)</f>
        <v>0</v>
      </c>
      <c r="E14" s="789">
        <f aca="true" t="shared" si="4" ref="E14:J14">SUM(E6:E13)</f>
        <v>0</v>
      </c>
      <c r="F14" s="789">
        <f t="shared" si="4"/>
        <v>0</v>
      </c>
      <c r="G14" s="789">
        <f t="shared" si="4"/>
        <v>0</v>
      </c>
      <c r="H14" s="789">
        <f t="shared" si="4"/>
        <v>0</v>
      </c>
      <c r="I14" s="789">
        <f t="shared" si="4"/>
        <v>0</v>
      </c>
      <c r="J14" s="792">
        <f t="shared" si="4"/>
        <v>0</v>
      </c>
      <c r="K14" s="807"/>
      <c r="L14" s="788">
        <f>SUM(L6:L13)</f>
        <v>0</v>
      </c>
      <c r="M14" s="789">
        <f>SUM(M6:M13)</f>
        <v>0</v>
      </c>
      <c r="N14" s="792">
        <f>SUM(N6:N13)</f>
        <v>0</v>
      </c>
    </row>
    <row r="15" spans="1:14" s="430" customFormat="1" ht="15">
      <c r="A15" s="426"/>
      <c r="B15" s="427"/>
      <c r="C15" s="427"/>
      <c r="D15" s="428"/>
      <c r="E15" s="428"/>
      <c r="F15" s="428"/>
      <c r="G15" s="428"/>
      <c r="H15" s="428"/>
      <c r="I15" s="428"/>
      <c r="J15" s="428"/>
      <c r="K15" s="429"/>
      <c r="L15" s="428"/>
      <c r="M15" s="428"/>
      <c r="N15" s="428"/>
    </row>
    <row r="16" ht="18" customHeight="1">
      <c r="A16" s="154" t="s">
        <v>185</v>
      </c>
    </row>
    <row r="17" spans="1:14" ht="30" customHeight="1">
      <c r="A17" s="984" t="s">
        <v>646</v>
      </c>
      <c r="B17" s="984"/>
      <c r="C17" s="984"/>
      <c r="D17" s="984"/>
      <c r="E17" s="984"/>
      <c r="F17" s="984"/>
      <c r="G17" s="984"/>
      <c r="H17" s="984"/>
      <c r="I17" s="984"/>
      <c r="J17" s="984"/>
      <c r="K17" s="984"/>
      <c r="L17" s="984"/>
      <c r="M17" s="984"/>
      <c r="N17" s="984"/>
    </row>
    <row r="18" spans="1:14" ht="14.25" customHeight="1">
      <c r="A18" s="984" t="s">
        <v>470</v>
      </c>
      <c r="B18" s="984"/>
      <c r="C18" s="984"/>
      <c r="D18" s="984"/>
      <c r="E18" s="984"/>
      <c r="F18" s="984"/>
      <c r="G18" s="984"/>
      <c r="H18" s="984"/>
      <c r="I18" s="984"/>
      <c r="J18" s="984"/>
      <c r="K18" s="984"/>
      <c r="L18" s="984"/>
      <c r="M18" s="984"/>
      <c r="N18" s="984"/>
    </row>
    <row r="19" spans="1:14" ht="28.5" customHeight="1">
      <c r="A19" s="984" t="s">
        <v>319</v>
      </c>
      <c r="B19" s="984"/>
      <c r="C19" s="984"/>
      <c r="D19" s="984"/>
      <c r="E19" s="984"/>
      <c r="F19" s="984"/>
      <c r="G19" s="984"/>
      <c r="H19" s="984"/>
      <c r="I19" s="984"/>
      <c r="J19" s="984"/>
      <c r="K19" s="984"/>
      <c r="L19" s="984"/>
      <c r="M19" s="984"/>
      <c r="N19" s="984"/>
    </row>
    <row r="20" spans="1:14" ht="12.75">
      <c r="A20" s="984" t="s">
        <v>327</v>
      </c>
      <c r="B20" s="984"/>
      <c r="C20" s="984"/>
      <c r="D20" s="984"/>
      <c r="E20" s="984"/>
      <c r="F20" s="984"/>
      <c r="G20" s="984"/>
      <c r="H20" s="984"/>
      <c r="I20" s="984"/>
      <c r="J20" s="984"/>
      <c r="K20" s="984"/>
      <c r="L20" s="984"/>
      <c r="M20" s="984"/>
      <c r="N20" s="984"/>
    </row>
    <row r="21" spans="1:14" ht="12.75">
      <c r="A21" s="984" t="s">
        <v>350</v>
      </c>
      <c r="B21" s="984"/>
      <c r="C21" s="984"/>
      <c r="D21" s="984"/>
      <c r="E21" s="984"/>
      <c r="F21" s="984"/>
      <c r="G21" s="984"/>
      <c r="H21" s="984"/>
      <c r="I21" s="984"/>
      <c r="J21" s="984"/>
      <c r="K21" s="984"/>
      <c r="L21" s="984"/>
      <c r="M21" s="984"/>
      <c r="N21" s="984"/>
    </row>
    <row r="23" ht="12.75">
      <c r="A23" s="342" t="s">
        <v>501</v>
      </c>
    </row>
  </sheetData>
  <sheetProtection insertRows="0" deleteRows="0"/>
  <mergeCells count="15">
    <mergeCell ref="N3:N4"/>
    <mergeCell ref="H3:I3"/>
    <mergeCell ref="A17:N17"/>
    <mergeCell ref="A21:N21"/>
    <mergeCell ref="A18:N18"/>
    <mergeCell ref="A19:N19"/>
    <mergeCell ref="A20:N20"/>
    <mergeCell ref="J3:J4"/>
    <mergeCell ref="A3:A5"/>
    <mergeCell ref="B3:B5"/>
    <mergeCell ref="C3:C5"/>
    <mergeCell ref="D3:E3"/>
    <mergeCell ref="F3:G3"/>
    <mergeCell ref="L3:L4"/>
    <mergeCell ref="M3:M4"/>
  </mergeCells>
  <printOptions horizontalCentered="1"/>
  <pageMargins left="0.1968503937007874" right="0.1968503937007874" top="0.984251968503937" bottom="0.984251968503937" header="0.5118110236220472" footer="0.5118110236220472"/>
  <pageSetup cellComments="asDisplayed" fitToHeight="1" fitToWidth="1"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sheetPr>
    <tabColor rgb="FFF07F52"/>
    <pageSetUpPr fitToPage="1"/>
  </sheetPr>
  <dimension ref="A1:S38"/>
  <sheetViews>
    <sheetView zoomScalePageLayoutView="0" workbookViewId="0" topLeftCell="A1">
      <selection activeCell="A3" sqref="A3:A5"/>
    </sheetView>
  </sheetViews>
  <sheetFormatPr defaultColWidth="9.421875" defaultRowHeight="15"/>
  <cols>
    <col min="1" max="1" width="4.00390625" style="131" customWidth="1"/>
    <col min="2" max="2" width="2.28125" style="131" customWidth="1"/>
    <col min="3" max="3" width="4.7109375" style="131" customWidth="1"/>
    <col min="4" max="4" width="7.7109375" style="131" customWidth="1"/>
    <col min="5" max="5" width="41.57421875" style="131" customWidth="1"/>
    <col min="6" max="6" width="5.421875" style="131" customWidth="1"/>
    <col min="7" max="7" width="12.421875" style="131" customWidth="1"/>
    <col min="8" max="8" width="10.140625" style="131" customWidth="1"/>
    <col min="9" max="9" width="11.00390625" style="131" customWidth="1"/>
    <col min="10" max="10" width="9.7109375" style="131" customWidth="1"/>
    <col min="11" max="11" width="11.28125" style="131" customWidth="1"/>
    <col min="12" max="12" width="9.421875" style="131" customWidth="1"/>
    <col min="13" max="13" width="10.8515625" style="131" customWidth="1"/>
    <col min="14" max="14" width="10.7109375" style="131" customWidth="1"/>
    <col min="15" max="15" width="10.421875" style="131" customWidth="1"/>
    <col min="16" max="16" width="10.8515625" style="131" customWidth="1"/>
    <col min="17" max="17" width="2.140625" style="131" customWidth="1"/>
    <col min="18" max="19" width="10.140625" style="131" customWidth="1"/>
    <col min="20" max="248" width="9.140625" style="131" customWidth="1"/>
    <col min="249" max="249" width="5.28125" style="131" customWidth="1"/>
    <col min="250" max="250" width="5.421875" style="131" customWidth="1"/>
    <col min="251" max="251" width="7.7109375" style="131" customWidth="1"/>
    <col min="252" max="252" width="39.421875" style="131" customWidth="1"/>
    <col min="253" max="253" width="11.28125" style="131" customWidth="1"/>
    <col min="254" max="16384" width="9.421875" style="131" customWidth="1"/>
  </cols>
  <sheetData>
    <row r="1" spans="1:6" ht="15.75">
      <c r="A1" s="458" t="s">
        <v>471</v>
      </c>
      <c r="C1" s="136"/>
      <c r="D1" s="136"/>
      <c r="E1" s="136"/>
      <c r="F1" s="136"/>
    </row>
    <row r="2" spans="1:19" ht="16.5" thickBot="1">
      <c r="A2" s="131" t="s">
        <v>659</v>
      </c>
      <c r="B2" s="136"/>
      <c r="C2" s="136"/>
      <c r="D2" s="136"/>
      <c r="S2" s="368" t="s">
        <v>95</v>
      </c>
    </row>
    <row r="3" spans="1:19" s="135" customFormat="1" ht="50.25" customHeight="1">
      <c r="A3" s="934" t="s">
        <v>71</v>
      </c>
      <c r="B3" s="943" t="s">
        <v>329</v>
      </c>
      <c r="C3" s="943"/>
      <c r="D3" s="943"/>
      <c r="E3" s="943"/>
      <c r="F3" s="1005" t="s">
        <v>333</v>
      </c>
      <c r="G3" s="977" t="s">
        <v>271</v>
      </c>
      <c r="H3" s="928"/>
      <c r="I3" s="928" t="s">
        <v>272</v>
      </c>
      <c r="J3" s="928"/>
      <c r="K3" s="928" t="s">
        <v>273</v>
      </c>
      <c r="L3" s="1008"/>
      <c r="M3" s="1003" t="s">
        <v>332</v>
      </c>
      <c r="N3" s="950" t="s">
        <v>433</v>
      </c>
      <c r="O3" s="980" t="s">
        <v>424</v>
      </c>
      <c r="P3" s="929" t="s">
        <v>425</v>
      </c>
      <c r="R3" s="980" t="s">
        <v>386</v>
      </c>
      <c r="S3" s="1000" t="s">
        <v>274</v>
      </c>
    </row>
    <row r="4" spans="1:19" s="135" customFormat="1" ht="15" customHeight="1">
      <c r="A4" s="935"/>
      <c r="B4" s="945"/>
      <c r="C4" s="945"/>
      <c r="D4" s="945"/>
      <c r="E4" s="945"/>
      <c r="F4" s="1006"/>
      <c r="G4" s="346" t="s">
        <v>330</v>
      </c>
      <c r="H4" s="286" t="s">
        <v>331</v>
      </c>
      <c r="I4" s="286" t="s">
        <v>217</v>
      </c>
      <c r="J4" s="286" t="s">
        <v>222</v>
      </c>
      <c r="K4" s="286" t="s">
        <v>217</v>
      </c>
      <c r="L4" s="409" t="s">
        <v>222</v>
      </c>
      <c r="M4" s="1004"/>
      <c r="N4" s="951"/>
      <c r="O4" s="981"/>
      <c r="P4" s="930"/>
      <c r="R4" s="981"/>
      <c r="S4" s="1001"/>
    </row>
    <row r="5" spans="1:19" s="135" customFormat="1" ht="17.25" customHeight="1" thickBot="1">
      <c r="A5" s="936"/>
      <c r="B5" s="947"/>
      <c r="C5" s="947"/>
      <c r="D5" s="947"/>
      <c r="E5" s="947"/>
      <c r="F5" s="1007"/>
      <c r="G5" s="287" t="s">
        <v>146</v>
      </c>
      <c r="H5" s="288" t="s">
        <v>147</v>
      </c>
      <c r="I5" s="288" t="s">
        <v>148</v>
      </c>
      <c r="J5" s="288" t="s">
        <v>149</v>
      </c>
      <c r="K5" s="288" t="s">
        <v>219</v>
      </c>
      <c r="L5" s="410" t="s">
        <v>220</v>
      </c>
      <c r="M5" s="401" t="s">
        <v>321</v>
      </c>
      <c r="N5" s="423" t="s">
        <v>328</v>
      </c>
      <c r="O5" s="289" t="s">
        <v>275</v>
      </c>
      <c r="P5" s="290" t="s">
        <v>153</v>
      </c>
      <c r="R5" s="289" t="s">
        <v>154</v>
      </c>
      <c r="S5" s="348" t="s">
        <v>409</v>
      </c>
    </row>
    <row r="6" spans="1:19" s="137" customFormat="1" ht="16.5" customHeight="1">
      <c r="A6" s="439">
        <v>1</v>
      </c>
      <c r="B6" s="988" t="s">
        <v>221</v>
      </c>
      <c r="C6" s="988"/>
      <c r="D6" s="988"/>
      <c r="E6" s="988"/>
      <c r="F6" s="433"/>
      <c r="G6" s="761">
        <f>+G7+G9+G14+G18</f>
        <v>0</v>
      </c>
      <c r="H6" s="762">
        <f>+H7+H9+H14+H18</f>
        <v>0</v>
      </c>
      <c r="I6" s="762">
        <f>+I7+I9+I14+I18</f>
        <v>0</v>
      </c>
      <c r="J6" s="762">
        <f>+J7+J9+J14+J18</f>
        <v>0</v>
      </c>
      <c r="K6" s="762">
        <f>+K7+K9</f>
        <v>0</v>
      </c>
      <c r="L6" s="763">
        <f>+L7+L9</f>
        <v>0</v>
      </c>
      <c r="M6" s="764">
        <f>+M7+M9</f>
        <v>0</v>
      </c>
      <c r="N6" s="764">
        <f>+N7+N9</f>
        <v>0</v>
      </c>
      <c r="O6" s="762">
        <f>+O7+O9+O14+O18</f>
        <v>0</v>
      </c>
      <c r="P6" s="765">
        <f>+P7+P9</f>
        <v>0</v>
      </c>
      <c r="Q6" s="766"/>
      <c r="R6" s="762">
        <f>+R7+R9+R14+R18</f>
        <v>0</v>
      </c>
      <c r="S6" s="765">
        <f>+S7+R9</f>
        <v>0</v>
      </c>
    </row>
    <row r="7" spans="1:19" s="137" customFormat="1" ht="12.75">
      <c r="A7" s="440">
        <f>A6+1</f>
        <v>2</v>
      </c>
      <c r="B7" s="1002" t="s">
        <v>402</v>
      </c>
      <c r="C7" s="1002"/>
      <c r="D7" s="1002"/>
      <c r="E7" s="1002"/>
      <c r="F7" s="411"/>
      <c r="G7" s="767"/>
      <c r="H7" s="768"/>
      <c r="I7" s="768"/>
      <c r="J7" s="768"/>
      <c r="K7" s="768"/>
      <c r="L7" s="769"/>
      <c r="M7" s="770"/>
      <c r="N7" s="770"/>
      <c r="O7" s="768"/>
      <c r="P7" s="771"/>
      <c r="Q7" s="766"/>
      <c r="R7" s="768"/>
      <c r="S7" s="771"/>
    </row>
    <row r="8" spans="1:19" s="135" customFormat="1" ht="12.75">
      <c r="A8" s="376">
        <f>+A7+1</f>
        <v>3</v>
      </c>
      <c r="B8" s="382"/>
      <c r="C8" s="992" t="s">
        <v>277</v>
      </c>
      <c r="D8" s="993"/>
      <c r="E8" s="994"/>
      <c r="F8" s="412"/>
      <c r="G8" s="772"/>
      <c r="H8" s="773"/>
      <c r="I8" s="773"/>
      <c r="J8" s="773"/>
      <c r="K8" s="773">
        <f>+G8+I8</f>
        <v>0</v>
      </c>
      <c r="L8" s="774">
        <f>+H8+J8</f>
        <v>0</v>
      </c>
      <c r="M8" s="775"/>
      <c r="N8" s="775"/>
      <c r="O8" s="773">
        <f>+K8-L8</f>
        <v>0</v>
      </c>
      <c r="P8" s="776"/>
      <c r="Q8" s="777"/>
      <c r="R8" s="773"/>
      <c r="S8" s="776">
        <f>+L8+R8</f>
        <v>0</v>
      </c>
    </row>
    <row r="9" spans="1:19" s="137" customFormat="1" ht="12.75">
      <c r="A9" s="434">
        <f aca="true" t="shared" si="0" ref="A9:A25">+A8+1</f>
        <v>4</v>
      </c>
      <c r="B9" s="996" t="s">
        <v>403</v>
      </c>
      <c r="C9" s="996"/>
      <c r="D9" s="996"/>
      <c r="E9" s="996"/>
      <c r="F9" s="411"/>
      <c r="G9" s="767"/>
      <c r="H9" s="768"/>
      <c r="I9" s="768"/>
      <c r="J9" s="768"/>
      <c r="K9" s="768"/>
      <c r="L9" s="769"/>
      <c r="M9" s="770"/>
      <c r="N9" s="770"/>
      <c r="O9" s="768"/>
      <c r="P9" s="771"/>
      <c r="Q9" s="766"/>
      <c r="R9" s="768"/>
      <c r="S9" s="771"/>
    </row>
    <row r="10" spans="1:19" s="135" customFormat="1" ht="12.75">
      <c r="A10" s="376">
        <f t="shared" si="0"/>
        <v>5</v>
      </c>
      <c r="B10" s="380"/>
      <c r="C10" s="997" t="s">
        <v>278</v>
      </c>
      <c r="D10" s="997"/>
      <c r="E10" s="997"/>
      <c r="F10" s="413"/>
      <c r="G10" s="772"/>
      <c r="H10" s="773"/>
      <c r="I10" s="773"/>
      <c r="J10" s="773"/>
      <c r="K10" s="773">
        <f aca="true" t="shared" si="1" ref="K10:L13">+G10+I10</f>
        <v>0</v>
      </c>
      <c r="L10" s="774">
        <f t="shared" si="1"/>
        <v>0</v>
      </c>
      <c r="M10" s="775"/>
      <c r="N10" s="775"/>
      <c r="O10" s="773">
        <f>+K10-L10</f>
        <v>0</v>
      </c>
      <c r="P10" s="776"/>
      <c r="Q10" s="777"/>
      <c r="R10" s="773"/>
      <c r="S10" s="776">
        <f>+L10+R10</f>
        <v>0</v>
      </c>
    </row>
    <row r="11" spans="1:19" s="135" customFormat="1" ht="12.75">
      <c r="A11" s="376">
        <f t="shared" si="0"/>
        <v>6</v>
      </c>
      <c r="B11" s="380"/>
      <c r="C11" s="997" t="s">
        <v>279</v>
      </c>
      <c r="D11" s="997"/>
      <c r="E11" s="997"/>
      <c r="F11" s="413"/>
      <c r="G11" s="772"/>
      <c r="H11" s="773"/>
      <c r="I11" s="773"/>
      <c r="J11" s="773"/>
      <c r="K11" s="773">
        <f t="shared" si="1"/>
        <v>0</v>
      </c>
      <c r="L11" s="774">
        <f t="shared" si="1"/>
        <v>0</v>
      </c>
      <c r="M11" s="775"/>
      <c r="N11" s="775"/>
      <c r="O11" s="773">
        <f>+K11-L11</f>
        <v>0</v>
      </c>
      <c r="P11" s="776"/>
      <c r="Q11" s="777"/>
      <c r="R11" s="773"/>
      <c r="S11" s="776">
        <f>+L11+R11</f>
        <v>0</v>
      </c>
    </row>
    <row r="12" spans="1:19" s="135" customFormat="1" ht="12.75">
      <c r="A12" s="376">
        <f t="shared" si="0"/>
        <v>7</v>
      </c>
      <c r="B12" s="232"/>
      <c r="C12" s="389" t="s">
        <v>280</v>
      </c>
      <c r="D12" s="232"/>
      <c r="E12" s="389"/>
      <c r="F12" s="413"/>
      <c r="G12" s="772"/>
      <c r="H12" s="773"/>
      <c r="I12" s="773"/>
      <c r="J12" s="773"/>
      <c r="K12" s="773">
        <f t="shared" si="1"/>
        <v>0</v>
      </c>
      <c r="L12" s="774">
        <f t="shared" si="1"/>
        <v>0</v>
      </c>
      <c r="M12" s="775"/>
      <c r="N12" s="775"/>
      <c r="O12" s="773">
        <f>+K12-L12</f>
        <v>0</v>
      </c>
      <c r="P12" s="776"/>
      <c r="Q12" s="777"/>
      <c r="R12" s="773"/>
      <c r="S12" s="776">
        <f>+L12+R12</f>
        <v>0</v>
      </c>
    </row>
    <row r="13" spans="1:19" s="135" customFormat="1" ht="12.75">
      <c r="A13" s="376">
        <f t="shared" si="0"/>
        <v>8</v>
      </c>
      <c r="B13" s="232"/>
      <c r="C13" s="389" t="s">
        <v>281</v>
      </c>
      <c r="D13" s="232"/>
      <c r="E13" s="389"/>
      <c r="F13" s="413"/>
      <c r="G13" s="772"/>
      <c r="H13" s="773"/>
      <c r="I13" s="773"/>
      <c r="J13" s="773"/>
      <c r="K13" s="773">
        <f t="shared" si="1"/>
        <v>0</v>
      </c>
      <c r="L13" s="774">
        <f t="shared" si="1"/>
        <v>0</v>
      </c>
      <c r="M13" s="775"/>
      <c r="N13" s="775"/>
      <c r="O13" s="773">
        <f>+K13-L13</f>
        <v>0</v>
      </c>
      <c r="P13" s="776"/>
      <c r="Q13" s="777"/>
      <c r="R13" s="773"/>
      <c r="S13" s="776">
        <f>+L13+R13</f>
        <v>0</v>
      </c>
    </row>
    <row r="14" spans="1:19" s="137" customFormat="1" ht="12.75">
      <c r="A14" s="434">
        <f t="shared" si="0"/>
        <v>9</v>
      </c>
      <c r="B14" s="996" t="s">
        <v>633</v>
      </c>
      <c r="C14" s="996"/>
      <c r="D14" s="996"/>
      <c r="E14" s="996"/>
      <c r="F14" s="411"/>
      <c r="G14" s="767"/>
      <c r="H14" s="768"/>
      <c r="I14" s="768"/>
      <c r="J14" s="768"/>
      <c r="K14" s="768"/>
      <c r="L14" s="769"/>
      <c r="M14" s="770"/>
      <c r="N14" s="770"/>
      <c r="O14" s="768"/>
      <c r="P14" s="771"/>
      <c r="Q14" s="766"/>
      <c r="R14" s="768"/>
      <c r="S14" s="771"/>
    </row>
    <row r="15" spans="1:19" s="135" customFormat="1" ht="12.75">
      <c r="A15" s="376">
        <f t="shared" si="0"/>
        <v>10</v>
      </c>
      <c r="B15" s="232"/>
      <c r="C15" s="562" t="s">
        <v>634</v>
      </c>
      <c r="D15" s="561"/>
      <c r="E15" s="561"/>
      <c r="F15" s="414"/>
      <c r="G15" s="778"/>
      <c r="H15" s="779"/>
      <c r="I15" s="779"/>
      <c r="J15" s="779"/>
      <c r="K15" s="779"/>
      <c r="L15" s="780"/>
      <c r="M15" s="781"/>
      <c r="N15" s="781"/>
      <c r="O15" s="779"/>
      <c r="P15" s="782"/>
      <c r="Q15" s="777"/>
      <c r="R15" s="779"/>
      <c r="S15" s="782"/>
    </row>
    <row r="16" spans="1:19" s="135" customFormat="1" ht="12.75">
      <c r="A16" s="376">
        <f t="shared" si="0"/>
        <v>11</v>
      </c>
      <c r="B16" s="232"/>
      <c r="C16" s="562" t="s">
        <v>635</v>
      </c>
      <c r="D16" s="561"/>
      <c r="E16" s="561"/>
      <c r="F16" s="414"/>
      <c r="G16" s="778"/>
      <c r="H16" s="779"/>
      <c r="I16" s="779"/>
      <c r="J16" s="779"/>
      <c r="K16" s="779"/>
      <c r="L16" s="780"/>
      <c r="M16" s="781"/>
      <c r="N16" s="781"/>
      <c r="O16" s="779"/>
      <c r="P16" s="782"/>
      <c r="Q16" s="777"/>
      <c r="R16" s="779"/>
      <c r="S16" s="782"/>
    </row>
    <row r="17" spans="1:19" s="135" customFormat="1" ht="12.75">
      <c r="A17" s="376">
        <f t="shared" si="0"/>
        <v>12</v>
      </c>
      <c r="B17" s="232"/>
      <c r="C17" s="562" t="s">
        <v>636</v>
      </c>
      <c r="D17" s="561"/>
      <c r="E17" s="561"/>
      <c r="F17" s="414"/>
      <c r="G17" s="778"/>
      <c r="H17" s="779"/>
      <c r="I17" s="779"/>
      <c r="J17" s="779"/>
      <c r="K17" s="779"/>
      <c r="L17" s="780"/>
      <c r="M17" s="781"/>
      <c r="N17" s="781"/>
      <c r="O17" s="779"/>
      <c r="P17" s="782"/>
      <c r="Q17" s="777"/>
      <c r="R17" s="779"/>
      <c r="S17" s="782"/>
    </row>
    <row r="18" spans="1:19" s="135" customFormat="1" ht="12.75">
      <c r="A18" s="376">
        <f t="shared" si="0"/>
        <v>13</v>
      </c>
      <c r="B18" s="232"/>
      <c r="C18" s="232"/>
      <c r="D18" s="995" t="s">
        <v>223</v>
      </c>
      <c r="E18" s="995"/>
      <c r="F18" s="414"/>
      <c r="G18" s="772"/>
      <c r="H18" s="773"/>
      <c r="I18" s="773"/>
      <c r="J18" s="773"/>
      <c r="K18" s="773"/>
      <c r="L18" s="774"/>
      <c r="M18" s="775"/>
      <c r="N18" s="775"/>
      <c r="O18" s="773"/>
      <c r="P18" s="776"/>
      <c r="Q18" s="777"/>
      <c r="R18" s="773"/>
      <c r="S18" s="776"/>
    </row>
    <row r="19" spans="1:19" s="137" customFormat="1" ht="15.75" customHeight="1">
      <c r="A19" s="374">
        <f t="shared" si="0"/>
        <v>14</v>
      </c>
      <c r="B19" s="989" t="s">
        <v>322</v>
      </c>
      <c r="C19" s="926"/>
      <c r="D19" s="926"/>
      <c r="E19" s="990"/>
      <c r="F19" s="438"/>
      <c r="G19" s="783"/>
      <c r="H19" s="784"/>
      <c r="I19" s="784"/>
      <c r="J19" s="784"/>
      <c r="K19" s="784"/>
      <c r="L19" s="785"/>
      <c r="M19" s="786"/>
      <c r="N19" s="786"/>
      <c r="O19" s="784"/>
      <c r="P19" s="787"/>
      <c r="Q19" s="766"/>
      <c r="R19" s="784"/>
      <c r="S19" s="787"/>
    </row>
    <row r="20" spans="1:19" s="137" customFormat="1" ht="12.75">
      <c r="A20" s="434">
        <f t="shared" si="0"/>
        <v>15</v>
      </c>
      <c r="B20" s="932" t="s">
        <v>393</v>
      </c>
      <c r="C20" s="939"/>
      <c r="D20" s="939"/>
      <c r="E20" s="991"/>
      <c r="F20" s="437"/>
      <c r="G20" s="767"/>
      <c r="H20" s="768"/>
      <c r="I20" s="768"/>
      <c r="J20" s="768"/>
      <c r="K20" s="768"/>
      <c r="L20" s="769"/>
      <c r="M20" s="770"/>
      <c r="N20" s="770"/>
      <c r="O20" s="768"/>
      <c r="P20" s="771"/>
      <c r="Q20" s="766"/>
      <c r="R20" s="768"/>
      <c r="S20" s="771"/>
    </row>
    <row r="21" spans="1:19" s="135" customFormat="1" ht="14.25" customHeight="1">
      <c r="A21" s="376">
        <f t="shared" si="0"/>
        <v>16</v>
      </c>
      <c r="B21" s="232"/>
      <c r="C21" s="232"/>
      <c r="D21" s="995" t="s">
        <v>637</v>
      </c>
      <c r="E21" s="995"/>
      <c r="F21" s="414"/>
      <c r="G21" s="778"/>
      <c r="H21" s="779"/>
      <c r="I21" s="779"/>
      <c r="J21" s="779"/>
      <c r="K21" s="779">
        <f>+G21+I21</f>
        <v>0</v>
      </c>
      <c r="L21" s="780">
        <f>+H21+J21</f>
        <v>0</v>
      </c>
      <c r="M21" s="781"/>
      <c r="N21" s="781"/>
      <c r="O21" s="779">
        <f>+K21-L21</f>
        <v>0</v>
      </c>
      <c r="P21" s="782"/>
      <c r="Q21" s="777"/>
      <c r="R21" s="779"/>
      <c r="S21" s="782">
        <f>+L21+R21</f>
        <v>0</v>
      </c>
    </row>
    <row r="22" spans="1:19" s="137" customFormat="1" ht="15.75" customHeight="1">
      <c r="A22" s="374">
        <f t="shared" si="0"/>
        <v>17</v>
      </c>
      <c r="B22" s="989" t="s">
        <v>320</v>
      </c>
      <c r="C22" s="926"/>
      <c r="D22" s="926"/>
      <c r="E22" s="990"/>
      <c r="F22" s="438"/>
      <c r="G22" s="783"/>
      <c r="H22" s="784"/>
      <c r="I22" s="784"/>
      <c r="J22" s="784"/>
      <c r="K22" s="784"/>
      <c r="L22" s="785"/>
      <c r="M22" s="786"/>
      <c r="N22" s="786"/>
      <c r="O22" s="784"/>
      <c r="P22" s="787"/>
      <c r="Q22" s="766"/>
      <c r="R22" s="784"/>
      <c r="S22" s="787"/>
    </row>
    <row r="23" spans="1:19" s="137" customFormat="1" ht="12.75">
      <c r="A23" s="434">
        <f t="shared" si="0"/>
        <v>18</v>
      </c>
      <c r="B23" s="932" t="s">
        <v>393</v>
      </c>
      <c r="C23" s="939"/>
      <c r="D23" s="939"/>
      <c r="E23" s="991"/>
      <c r="F23" s="437"/>
      <c r="G23" s="767"/>
      <c r="H23" s="768"/>
      <c r="I23" s="768"/>
      <c r="J23" s="768"/>
      <c r="K23" s="768"/>
      <c r="L23" s="769"/>
      <c r="M23" s="770"/>
      <c r="N23" s="770"/>
      <c r="O23" s="768"/>
      <c r="P23" s="771"/>
      <c r="Q23" s="766"/>
      <c r="R23" s="768"/>
      <c r="S23" s="771"/>
    </row>
    <row r="24" spans="1:19" s="135" customFormat="1" ht="13.5" thickBot="1">
      <c r="A24" s="376">
        <f t="shared" si="0"/>
        <v>19</v>
      </c>
      <c r="B24" s="232"/>
      <c r="C24" s="232"/>
      <c r="D24" s="995" t="s">
        <v>637</v>
      </c>
      <c r="E24" s="995"/>
      <c r="F24" s="414"/>
      <c r="G24" s="772"/>
      <c r="H24" s="773"/>
      <c r="I24" s="773"/>
      <c r="J24" s="773"/>
      <c r="K24" s="773">
        <f>+G24+I24</f>
        <v>0</v>
      </c>
      <c r="L24" s="774">
        <f>+H24+J24</f>
        <v>0</v>
      </c>
      <c r="M24" s="775"/>
      <c r="N24" s="775"/>
      <c r="O24" s="773">
        <f>+K24-L24</f>
        <v>0</v>
      </c>
      <c r="P24" s="776"/>
      <c r="Q24" s="777"/>
      <c r="R24" s="773"/>
      <c r="S24" s="776">
        <f>+L24+R24</f>
        <v>0</v>
      </c>
    </row>
    <row r="25" spans="1:19" s="135" customFormat="1" ht="18.75" customHeight="1" thickBot="1">
      <c r="A25" s="378">
        <f t="shared" si="0"/>
        <v>20</v>
      </c>
      <c r="B25" s="400" t="s">
        <v>282</v>
      </c>
      <c r="C25" s="400"/>
      <c r="D25" s="400"/>
      <c r="E25" s="400"/>
      <c r="F25" s="415"/>
      <c r="G25" s="788">
        <f aca="true" t="shared" si="2" ref="G25:P25">+G6+G19+G22</f>
        <v>0</v>
      </c>
      <c r="H25" s="789">
        <f t="shared" si="2"/>
        <v>0</v>
      </c>
      <c r="I25" s="789">
        <f t="shared" si="2"/>
        <v>0</v>
      </c>
      <c r="J25" s="789">
        <f t="shared" si="2"/>
        <v>0</v>
      </c>
      <c r="K25" s="789">
        <f t="shared" si="2"/>
        <v>0</v>
      </c>
      <c r="L25" s="790">
        <f t="shared" si="2"/>
        <v>0</v>
      </c>
      <c r="M25" s="791">
        <f t="shared" si="2"/>
        <v>0</v>
      </c>
      <c r="N25" s="791">
        <f t="shared" si="2"/>
        <v>0</v>
      </c>
      <c r="O25" s="789">
        <f t="shared" si="2"/>
        <v>0</v>
      </c>
      <c r="P25" s="792">
        <f t="shared" si="2"/>
        <v>0</v>
      </c>
      <c r="Q25" s="766"/>
      <c r="R25" s="789">
        <f>+R6+R19+R22</f>
        <v>0</v>
      </c>
      <c r="S25" s="792">
        <f>+S6+S19+S22</f>
        <v>0</v>
      </c>
    </row>
    <row r="26" spans="1:19" s="420" customFormat="1" ht="18.75" customHeight="1">
      <c r="A26" s="424"/>
      <c r="B26" s="425"/>
      <c r="C26" s="425"/>
      <c r="D26" s="425"/>
      <c r="E26" s="425"/>
      <c r="F26" s="425"/>
      <c r="G26" s="425"/>
      <c r="H26" s="425"/>
      <c r="I26" s="425"/>
      <c r="J26" s="425"/>
      <c r="K26" s="425"/>
      <c r="L26" s="425"/>
      <c r="M26" s="425"/>
      <c r="N26" s="425"/>
      <c r="O26" s="425"/>
      <c r="P26" s="425"/>
      <c r="R26" s="425"/>
      <c r="S26" s="425"/>
    </row>
    <row r="27" ht="20.25" customHeight="1">
      <c r="A27" s="135" t="s">
        <v>215</v>
      </c>
    </row>
    <row r="28" spans="1:19" ht="55.5" customHeight="1">
      <c r="A28" s="931" t="s">
        <v>647</v>
      </c>
      <c r="B28" s="968"/>
      <c r="C28" s="968"/>
      <c r="D28" s="968"/>
      <c r="E28" s="968"/>
      <c r="F28" s="968"/>
      <c r="G28" s="968"/>
      <c r="H28" s="968"/>
      <c r="I28" s="968"/>
      <c r="J28" s="968"/>
      <c r="K28" s="968"/>
      <c r="L28" s="968"/>
      <c r="M28" s="968"/>
      <c r="N28" s="968"/>
      <c r="O28" s="968"/>
      <c r="P28" s="968"/>
      <c r="Q28" s="968"/>
      <c r="R28" s="968"/>
      <c r="S28" s="968"/>
    </row>
    <row r="29" spans="1:19" ht="17.25" customHeight="1">
      <c r="A29" s="931" t="s">
        <v>648</v>
      </c>
      <c r="B29" s="968"/>
      <c r="C29" s="968"/>
      <c r="D29" s="968"/>
      <c r="E29" s="968"/>
      <c r="F29" s="968"/>
      <c r="G29" s="968"/>
      <c r="H29" s="968"/>
      <c r="I29" s="968"/>
      <c r="J29" s="968"/>
      <c r="K29" s="968"/>
      <c r="L29" s="968"/>
      <c r="M29" s="968"/>
      <c r="N29" s="968"/>
      <c r="O29" s="968"/>
      <c r="P29" s="968"/>
      <c r="Q29" s="968"/>
      <c r="R29" s="968"/>
      <c r="S29" s="968"/>
    </row>
    <row r="30" spans="1:19" ht="15" customHeight="1">
      <c r="A30" s="931" t="s">
        <v>490</v>
      </c>
      <c r="B30" s="968"/>
      <c r="C30" s="968"/>
      <c r="D30" s="968"/>
      <c r="E30" s="968"/>
      <c r="F30" s="968"/>
      <c r="G30" s="968"/>
      <c r="H30" s="968"/>
      <c r="I30" s="968"/>
      <c r="J30" s="968"/>
      <c r="K30" s="968"/>
      <c r="L30" s="968"/>
      <c r="M30" s="968"/>
      <c r="N30" s="968"/>
      <c r="O30" s="968"/>
      <c r="P30" s="968"/>
      <c r="Q30" s="968"/>
      <c r="R30" s="968"/>
      <c r="S30" s="968"/>
    </row>
    <row r="31" spans="1:19" ht="15" customHeight="1">
      <c r="A31" s="931" t="s">
        <v>514</v>
      </c>
      <c r="B31" s="968"/>
      <c r="C31" s="968"/>
      <c r="D31" s="968"/>
      <c r="E31" s="968"/>
      <c r="F31" s="968"/>
      <c r="G31" s="968"/>
      <c r="H31" s="968"/>
      <c r="I31" s="968"/>
      <c r="J31" s="968"/>
      <c r="K31" s="968"/>
      <c r="L31" s="968"/>
      <c r="M31" s="968"/>
      <c r="N31" s="968"/>
      <c r="O31" s="968"/>
      <c r="P31" s="968"/>
      <c r="Q31" s="968"/>
      <c r="R31" s="968"/>
      <c r="S31" s="968"/>
    </row>
    <row r="32" spans="1:19" ht="15" customHeight="1">
      <c r="A32" s="931" t="s">
        <v>334</v>
      </c>
      <c r="B32" s="968"/>
      <c r="C32" s="968"/>
      <c r="D32" s="968"/>
      <c r="E32" s="968"/>
      <c r="F32" s="968"/>
      <c r="G32" s="968"/>
      <c r="H32" s="968"/>
      <c r="I32" s="968"/>
      <c r="J32" s="968"/>
      <c r="K32" s="968"/>
      <c r="L32" s="968"/>
      <c r="M32" s="968"/>
      <c r="N32" s="968"/>
      <c r="O32" s="968"/>
      <c r="P32" s="968"/>
      <c r="Q32" s="968"/>
      <c r="R32" s="968"/>
      <c r="S32" s="968"/>
    </row>
    <row r="33" spans="1:19" ht="15" customHeight="1">
      <c r="A33" s="931" t="s">
        <v>428</v>
      </c>
      <c r="B33" s="968"/>
      <c r="C33" s="968"/>
      <c r="D33" s="968"/>
      <c r="E33" s="968"/>
      <c r="F33" s="968"/>
      <c r="G33" s="968"/>
      <c r="H33" s="968"/>
      <c r="I33" s="968"/>
      <c r="J33" s="968"/>
      <c r="K33" s="968"/>
      <c r="L33" s="968"/>
      <c r="M33" s="968"/>
      <c r="N33" s="968"/>
      <c r="O33" s="968"/>
      <c r="P33" s="968"/>
      <c r="Q33" s="968"/>
      <c r="R33" s="968"/>
      <c r="S33" s="968"/>
    </row>
    <row r="34" spans="1:19" ht="15" customHeight="1">
      <c r="A34" s="931" t="s">
        <v>426</v>
      </c>
      <c r="B34" s="968"/>
      <c r="C34" s="968"/>
      <c r="D34" s="968"/>
      <c r="E34" s="968"/>
      <c r="F34" s="968"/>
      <c r="G34" s="968"/>
      <c r="H34" s="968"/>
      <c r="I34" s="968"/>
      <c r="J34" s="968"/>
      <c r="K34" s="968"/>
      <c r="L34" s="968"/>
      <c r="M34" s="968"/>
      <c r="N34" s="968"/>
      <c r="O34" s="968"/>
      <c r="P34" s="968"/>
      <c r="Q34" s="968"/>
      <c r="R34" s="968"/>
      <c r="S34" s="968"/>
    </row>
    <row r="35" spans="1:19" ht="15" customHeight="1">
      <c r="A35" s="998" t="s">
        <v>427</v>
      </c>
      <c r="B35" s="999"/>
      <c r="C35" s="999"/>
      <c r="D35" s="999"/>
      <c r="E35" s="999"/>
      <c r="F35" s="999"/>
      <c r="G35" s="999"/>
      <c r="H35" s="999"/>
      <c r="I35" s="999"/>
      <c r="J35" s="999"/>
      <c r="K35" s="999"/>
      <c r="L35" s="999"/>
      <c r="M35" s="999"/>
      <c r="N35" s="999"/>
      <c r="O35" s="999"/>
      <c r="P35" s="999"/>
      <c r="Q35" s="999"/>
      <c r="R35" s="999"/>
      <c r="S35" s="999"/>
    </row>
    <row r="36" spans="1:19" ht="30.75" customHeight="1">
      <c r="A36" s="931" t="s">
        <v>335</v>
      </c>
      <c r="B36" s="968"/>
      <c r="C36" s="968"/>
      <c r="D36" s="968"/>
      <c r="E36" s="968"/>
      <c r="F36" s="968"/>
      <c r="G36" s="968"/>
      <c r="H36" s="968"/>
      <c r="I36" s="968"/>
      <c r="J36" s="968"/>
      <c r="K36" s="968"/>
      <c r="L36" s="968"/>
      <c r="M36" s="968"/>
      <c r="N36" s="968"/>
      <c r="O36" s="968"/>
      <c r="P36" s="968"/>
      <c r="Q36" s="968"/>
      <c r="R36" s="968"/>
      <c r="S36" s="968"/>
    </row>
    <row r="37" spans="3:6" ht="14.25" customHeight="1">
      <c r="C37" s="381"/>
      <c r="D37" s="381"/>
      <c r="E37" s="381"/>
      <c r="F37" s="381"/>
    </row>
    <row r="38" ht="15">
      <c r="A38" s="135" t="s">
        <v>501</v>
      </c>
    </row>
  </sheetData>
  <sheetProtection/>
  <mergeCells count="35">
    <mergeCell ref="C11:E11"/>
    <mergeCell ref="B14:E14"/>
    <mergeCell ref="D18:E18"/>
    <mergeCell ref="B20:E20"/>
    <mergeCell ref="P3:P4"/>
    <mergeCell ref="R3:R4"/>
    <mergeCell ref="O3:O4"/>
    <mergeCell ref="S3:S4"/>
    <mergeCell ref="B7:E7"/>
    <mergeCell ref="M3:M4"/>
    <mergeCell ref="F3:F5"/>
    <mergeCell ref="N3:N4"/>
    <mergeCell ref="A3:A5"/>
    <mergeCell ref="B3:E5"/>
    <mergeCell ref="G3:H3"/>
    <mergeCell ref="I3:J3"/>
    <mergeCell ref="K3:L3"/>
    <mergeCell ref="A34:S34"/>
    <mergeCell ref="A35:S35"/>
    <mergeCell ref="A36:S36"/>
    <mergeCell ref="A29:S29"/>
    <mergeCell ref="A30:S30"/>
    <mergeCell ref="A31:S31"/>
    <mergeCell ref="A32:S32"/>
    <mergeCell ref="A33:S33"/>
    <mergeCell ref="A28:S28"/>
    <mergeCell ref="B6:E6"/>
    <mergeCell ref="B19:E19"/>
    <mergeCell ref="B22:E22"/>
    <mergeCell ref="B23:E23"/>
    <mergeCell ref="C8:E8"/>
    <mergeCell ref="D24:E24"/>
    <mergeCell ref="D21:E21"/>
    <mergeCell ref="B9:E9"/>
    <mergeCell ref="C10:E10"/>
  </mergeCells>
  <printOptions/>
  <pageMargins left="0.5118110236220472" right="0.5118110236220472" top="0.7874015748031497" bottom="0.7874015748031497" header="0.31496062992125984" footer="0.31496062992125984"/>
  <pageSetup fitToHeight="1" fitToWidth="1"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H43"/>
  <sheetViews>
    <sheetView workbookViewId="0" topLeftCell="A1">
      <selection activeCell="H19" sqref="H19"/>
    </sheetView>
  </sheetViews>
  <sheetFormatPr defaultColWidth="9.140625" defaultRowHeight="15"/>
  <cols>
    <col min="1" max="1" width="3.28125" style="6" customWidth="1"/>
    <col min="2" max="2" width="7.8515625" style="6" customWidth="1"/>
    <col min="3" max="3" width="56.7109375" style="6" customWidth="1"/>
    <col min="4" max="4" width="17.00390625" style="6" customWidth="1"/>
    <col min="5" max="5" width="16.57421875" style="6" customWidth="1"/>
    <col min="6" max="6" width="11.421875" style="6" customWidth="1"/>
    <col min="7" max="7" width="2.421875" style="6" customWidth="1"/>
    <col min="8" max="8" width="29.8515625" style="6" customWidth="1"/>
    <col min="9" max="16384" width="9.140625" style="6" customWidth="1"/>
  </cols>
  <sheetData>
    <row r="1" spans="1:8" ht="15.75">
      <c r="A1" s="48" t="s">
        <v>472</v>
      </c>
      <c r="B1" s="11"/>
      <c r="C1" s="11"/>
      <c r="D1" s="42"/>
      <c r="E1" s="12"/>
      <c r="F1" s="49"/>
      <c r="G1" s="32"/>
      <c r="H1" s="8"/>
    </row>
    <row r="2" spans="1:8" s="3" customFormat="1" ht="13.5" thickBot="1">
      <c r="A2" s="12"/>
      <c r="B2" s="12" t="s">
        <v>659</v>
      </c>
      <c r="C2" s="12"/>
      <c r="D2" s="12"/>
      <c r="E2" s="12"/>
      <c r="F2" s="13" t="s">
        <v>95</v>
      </c>
      <c r="G2" s="12"/>
      <c r="H2" s="2"/>
    </row>
    <row r="3" spans="1:8" s="7" customFormat="1" ht="19.5" customHeight="1">
      <c r="A3" s="1021" t="s">
        <v>71</v>
      </c>
      <c r="B3" s="1023" t="s">
        <v>258</v>
      </c>
      <c r="C3" s="1023"/>
      <c r="D3" s="1025" t="s">
        <v>489</v>
      </c>
      <c r="E3" s="1025"/>
      <c r="F3" s="1026"/>
      <c r="G3" s="35"/>
      <c r="H3" s="109"/>
    </row>
    <row r="4" spans="1:8" s="7" customFormat="1" ht="13.5" customHeight="1" thickBot="1">
      <c r="A4" s="1022"/>
      <c r="B4" s="1024"/>
      <c r="C4" s="1024"/>
      <c r="D4" s="484" t="s">
        <v>177</v>
      </c>
      <c r="E4" s="484" t="s">
        <v>96</v>
      </c>
      <c r="F4" s="14" t="s">
        <v>93</v>
      </c>
      <c r="G4" s="35"/>
      <c r="H4" s="109"/>
    </row>
    <row r="5" spans="1:8" s="7" customFormat="1" ht="12.75" customHeight="1">
      <c r="A5" s="245" t="s">
        <v>448</v>
      </c>
      <c r="B5" s="1027" t="s">
        <v>438</v>
      </c>
      <c r="C5" s="1027"/>
      <c r="D5" s="614">
        <v>68</v>
      </c>
      <c r="E5" s="614">
        <f>SUM(E6:E9)</f>
        <v>0</v>
      </c>
      <c r="F5" s="615">
        <f aca="true" t="shared" si="0" ref="F5:F21">SUM(D5+E5)</f>
        <v>68</v>
      </c>
      <c r="G5" s="35"/>
      <c r="H5" s="109"/>
    </row>
    <row r="6" spans="1:8" s="7" customFormat="1" ht="12.75" customHeight="1">
      <c r="A6" s="485" t="s">
        <v>449</v>
      </c>
      <c r="B6" s="1013" t="s">
        <v>216</v>
      </c>
      <c r="C6" s="546" t="s">
        <v>439</v>
      </c>
      <c r="D6" s="616"/>
      <c r="E6" s="616"/>
      <c r="F6" s="617">
        <f t="shared" si="0"/>
        <v>0</v>
      </c>
      <c r="G6" s="35"/>
      <c r="H6" s="4"/>
    </row>
    <row r="7" spans="1:8" s="7" customFormat="1" ht="12.75" customHeight="1">
      <c r="A7" s="485" t="s">
        <v>450</v>
      </c>
      <c r="B7" s="1014"/>
      <c r="C7" s="546" t="s">
        <v>440</v>
      </c>
      <c r="D7" s="616"/>
      <c r="E7" s="616"/>
      <c r="F7" s="617">
        <f t="shared" si="0"/>
        <v>0</v>
      </c>
      <c r="G7" s="35"/>
      <c r="H7" s="4"/>
    </row>
    <row r="8" spans="1:8" s="7" customFormat="1" ht="12.75" customHeight="1">
      <c r="A8" s="485" t="s">
        <v>451</v>
      </c>
      <c r="B8" s="1014"/>
      <c r="C8" s="546" t="s">
        <v>441</v>
      </c>
      <c r="D8" s="616">
        <v>68</v>
      </c>
      <c r="E8" s="616"/>
      <c r="F8" s="617">
        <f t="shared" si="0"/>
        <v>68</v>
      </c>
      <c r="G8" s="35"/>
      <c r="H8" s="4"/>
    </row>
    <row r="9" spans="1:8" s="7" customFormat="1" ht="12.75" customHeight="1">
      <c r="A9" s="485" t="s">
        <v>452</v>
      </c>
      <c r="B9" s="1015"/>
      <c r="C9" s="547" t="s">
        <v>442</v>
      </c>
      <c r="D9" s="616"/>
      <c r="E9" s="616"/>
      <c r="F9" s="617">
        <f t="shared" si="0"/>
        <v>0</v>
      </c>
      <c r="G9" s="35"/>
      <c r="H9" s="4"/>
    </row>
    <row r="10" spans="1:8" s="7" customFormat="1" ht="12.75" customHeight="1">
      <c r="A10" s="243" t="s">
        <v>453</v>
      </c>
      <c r="B10" s="1011" t="s">
        <v>462</v>
      </c>
      <c r="C10" s="1012"/>
      <c r="D10" s="614">
        <v>1972</v>
      </c>
      <c r="E10" s="614"/>
      <c r="F10" s="615">
        <f t="shared" si="0"/>
        <v>1972</v>
      </c>
      <c r="G10" s="35"/>
      <c r="H10" s="4"/>
    </row>
    <row r="11" spans="1:8" s="7" customFormat="1" ht="12.75" customHeight="1">
      <c r="A11" s="243" t="s">
        <v>301</v>
      </c>
      <c r="B11" s="548" t="s">
        <v>254</v>
      </c>
      <c r="C11" s="549"/>
      <c r="D11" s="614">
        <f>SUM(D12:D15)</f>
        <v>0</v>
      </c>
      <c r="E11" s="614">
        <v>218</v>
      </c>
      <c r="F11" s="615">
        <f t="shared" si="0"/>
        <v>218</v>
      </c>
      <c r="G11" s="35"/>
      <c r="H11" s="4"/>
    </row>
    <row r="12" spans="1:8" s="7" customFormat="1" ht="12.75" customHeight="1">
      <c r="A12" s="485" t="s">
        <v>454</v>
      </c>
      <c r="B12" s="1013" t="s">
        <v>216</v>
      </c>
      <c r="C12" s="505" t="s">
        <v>99</v>
      </c>
      <c r="D12" s="618"/>
      <c r="E12" s="618"/>
      <c r="F12" s="617">
        <f t="shared" si="0"/>
        <v>0</v>
      </c>
      <c r="G12" s="35"/>
      <c r="H12" s="4"/>
    </row>
    <row r="13" spans="1:8" s="7" customFormat="1" ht="12.75" customHeight="1">
      <c r="A13" s="485" t="s">
        <v>455</v>
      </c>
      <c r="B13" s="1014"/>
      <c r="C13" s="505" t="s">
        <v>98</v>
      </c>
      <c r="D13" s="618"/>
      <c r="E13" s="618"/>
      <c r="F13" s="617">
        <f t="shared" si="0"/>
        <v>0</v>
      </c>
      <c r="G13" s="35"/>
      <c r="H13" s="4"/>
    </row>
    <row r="14" spans="1:8" s="7" customFormat="1" ht="12.75" customHeight="1">
      <c r="A14" s="485" t="s">
        <v>456</v>
      </c>
      <c r="B14" s="1014"/>
      <c r="C14" s="505" t="s">
        <v>445</v>
      </c>
      <c r="D14" s="618"/>
      <c r="E14" s="618">
        <v>218</v>
      </c>
      <c r="F14" s="617">
        <f t="shared" si="0"/>
        <v>218</v>
      </c>
      <c r="G14" s="35"/>
      <c r="H14" s="4"/>
    </row>
    <row r="15" spans="1:8" s="7" customFormat="1" ht="12.75" customHeight="1">
      <c r="A15" s="485" t="s">
        <v>457</v>
      </c>
      <c r="B15" s="1015"/>
      <c r="C15" s="505" t="s">
        <v>75</v>
      </c>
      <c r="D15" s="618"/>
      <c r="E15" s="618"/>
      <c r="F15" s="617"/>
      <c r="G15" s="35"/>
      <c r="H15" s="4"/>
    </row>
    <row r="16" spans="1:8" s="7" customFormat="1" ht="12.75" customHeight="1">
      <c r="A16" s="243" t="s">
        <v>303</v>
      </c>
      <c r="B16" s="548" t="s">
        <v>255</v>
      </c>
      <c r="C16" s="549"/>
      <c r="D16" s="614">
        <f>SUM(D17:D19)</f>
        <v>0</v>
      </c>
      <c r="E16" s="614">
        <f>SUM(E17:E19)</f>
        <v>0</v>
      </c>
      <c r="F16" s="615">
        <f t="shared" si="0"/>
        <v>0</v>
      </c>
      <c r="G16" s="35"/>
      <c r="H16" s="4"/>
    </row>
    <row r="17" spans="1:8" s="7" customFormat="1" ht="12.75" customHeight="1">
      <c r="A17" s="485" t="s">
        <v>459</v>
      </c>
      <c r="B17" s="1013" t="s">
        <v>216</v>
      </c>
      <c r="C17" s="550" t="s">
        <v>99</v>
      </c>
      <c r="D17" s="618"/>
      <c r="E17" s="618"/>
      <c r="F17" s="617">
        <f t="shared" si="0"/>
        <v>0</v>
      </c>
      <c r="G17" s="35"/>
      <c r="H17" s="4"/>
    </row>
    <row r="18" spans="1:8" s="7" customFormat="1" ht="12.75" customHeight="1">
      <c r="A18" s="485" t="s">
        <v>460</v>
      </c>
      <c r="B18" s="1014"/>
      <c r="C18" s="550" t="s">
        <v>98</v>
      </c>
      <c r="D18" s="618"/>
      <c r="E18" s="618"/>
      <c r="F18" s="617">
        <f t="shared" si="0"/>
        <v>0</v>
      </c>
      <c r="G18" s="35"/>
      <c r="H18" s="4"/>
    </row>
    <row r="19" spans="1:8" ht="12.75" customHeight="1">
      <c r="A19" s="485" t="s">
        <v>458</v>
      </c>
      <c r="B19" s="1015"/>
      <c r="C19" s="550" t="s">
        <v>75</v>
      </c>
      <c r="D19" s="618"/>
      <c r="E19" s="618"/>
      <c r="F19" s="617"/>
      <c r="G19" s="35"/>
      <c r="H19" s="4"/>
    </row>
    <row r="20" spans="1:8" ht="12.75" customHeight="1">
      <c r="A20" s="243" t="s">
        <v>461</v>
      </c>
      <c r="B20" s="1011" t="s">
        <v>256</v>
      </c>
      <c r="C20" s="1012"/>
      <c r="D20" s="614"/>
      <c r="E20" s="614"/>
      <c r="F20" s="615">
        <v>585</v>
      </c>
      <c r="G20" s="35"/>
      <c r="H20" s="5"/>
    </row>
    <row r="21" spans="1:8" ht="12.75" customHeight="1" thickBot="1">
      <c r="A21" s="244" t="s">
        <v>304</v>
      </c>
      <c r="B21" s="1016" t="s">
        <v>257</v>
      </c>
      <c r="C21" s="1017"/>
      <c r="D21" s="619"/>
      <c r="E21" s="619"/>
      <c r="F21" s="620">
        <f t="shared" si="0"/>
        <v>0</v>
      </c>
      <c r="G21" s="35"/>
      <c r="H21" s="5"/>
    </row>
    <row r="22" spans="1:8" ht="12.75">
      <c r="A22" s="50"/>
      <c r="B22" s="32"/>
      <c r="C22" s="32"/>
      <c r="D22" s="32"/>
      <c r="E22" s="50"/>
      <c r="F22" s="51"/>
      <c r="G22" s="35"/>
      <c r="H22" s="5"/>
    </row>
    <row r="23" spans="1:8" ht="12.75">
      <c r="A23" s="76" t="s">
        <v>215</v>
      </c>
      <c r="B23" s="91"/>
      <c r="C23" s="91"/>
      <c r="D23" s="32"/>
      <c r="E23" s="50"/>
      <c r="F23" s="51"/>
      <c r="G23" s="35"/>
      <c r="H23" s="5"/>
    </row>
    <row r="24" spans="1:8" ht="27.75" customHeight="1">
      <c r="A24" s="1018" t="s">
        <v>492</v>
      </c>
      <c r="B24" s="1019"/>
      <c r="C24" s="1019"/>
      <c r="D24" s="1019"/>
      <c r="E24" s="1019"/>
      <c r="F24" s="1019"/>
      <c r="G24" s="35"/>
      <c r="H24" s="5"/>
    </row>
    <row r="25" spans="1:7" ht="79.5" customHeight="1">
      <c r="A25" s="931" t="s">
        <v>443</v>
      </c>
      <c r="B25" s="1020"/>
      <c r="C25" s="1020"/>
      <c r="D25" s="1020"/>
      <c r="E25" s="1020"/>
      <c r="F25" s="1020"/>
      <c r="G25" s="1"/>
    </row>
    <row r="26" spans="1:7" ht="81" customHeight="1">
      <c r="A26" s="1009" t="s">
        <v>506</v>
      </c>
      <c r="B26" s="1010"/>
      <c r="C26" s="1010"/>
      <c r="D26" s="1010"/>
      <c r="E26" s="1010"/>
      <c r="F26" s="1010"/>
      <c r="G26" s="1"/>
    </row>
    <row r="27" spans="1:8" ht="80.25" customHeight="1">
      <c r="A27" s="1009" t="s">
        <v>504</v>
      </c>
      <c r="B27" s="1010"/>
      <c r="C27" s="1010"/>
      <c r="D27" s="1010"/>
      <c r="E27" s="1010"/>
      <c r="F27" s="1010"/>
      <c r="G27" s="1"/>
      <c r="H27" s="559"/>
    </row>
    <row r="28" spans="1:7" ht="55.5" customHeight="1">
      <c r="A28" s="1009" t="s">
        <v>444</v>
      </c>
      <c r="B28" s="1010"/>
      <c r="C28" s="1010"/>
      <c r="D28" s="1010"/>
      <c r="E28" s="1010"/>
      <c r="F28" s="1010"/>
      <c r="G28" s="1"/>
    </row>
    <row r="29" spans="1:7" ht="43.5" customHeight="1">
      <c r="A29" s="1009" t="s">
        <v>463</v>
      </c>
      <c r="B29" s="1010"/>
      <c r="C29" s="1010"/>
      <c r="D29" s="1010"/>
      <c r="E29" s="1010"/>
      <c r="F29" s="1010"/>
      <c r="G29" s="1"/>
    </row>
    <row r="30" spans="1:7" ht="15.75" customHeight="1">
      <c r="A30" s="1009" t="s">
        <v>446</v>
      </c>
      <c r="B30" s="1010"/>
      <c r="C30" s="1010"/>
      <c r="D30" s="1010"/>
      <c r="E30" s="1010"/>
      <c r="F30" s="1010"/>
      <c r="G30" s="1"/>
    </row>
    <row r="31" ht="14.25" customHeight="1">
      <c r="G31" s="1"/>
    </row>
    <row r="32" ht="12.75">
      <c r="G32" s="1"/>
    </row>
    <row r="33" ht="12.75">
      <c r="G33" s="1"/>
    </row>
    <row r="34" ht="12.75">
      <c r="G34" s="1"/>
    </row>
    <row r="35" ht="12.75">
      <c r="G35" s="1"/>
    </row>
    <row r="42" ht="12.75">
      <c r="A42" s="5"/>
    </row>
    <row r="43" ht="12.75">
      <c r="A43" s="5"/>
    </row>
  </sheetData>
  <sheetProtection formatRows="0" insertRows="0" deleteRows="0"/>
  <mergeCells count="17">
    <mergeCell ref="A25:F25"/>
    <mergeCell ref="A26:F26"/>
    <mergeCell ref="A3:A4"/>
    <mergeCell ref="B3:C4"/>
    <mergeCell ref="D3:F3"/>
    <mergeCell ref="B5:C5"/>
    <mergeCell ref="B6:B9"/>
    <mergeCell ref="A27:F27"/>
    <mergeCell ref="A28:F28"/>
    <mergeCell ref="A30:F30"/>
    <mergeCell ref="A29:F29"/>
    <mergeCell ref="B10:C10"/>
    <mergeCell ref="B12:B15"/>
    <mergeCell ref="B17:B19"/>
    <mergeCell ref="B21:C21"/>
    <mergeCell ref="B20:C20"/>
    <mergeCell ref="A24:F24"/>
  </mergeCells>
  <printOptions horizontalCentered="1"/>
  <pageMargins left="0.5905511811023623" right="0.5905511811023623" top="0.6692913385826772" bottom="0.6692913385826772" header="0.15748031496062992" footer="0.15748031496062992"/>
  <pageSetup cellComments="asDisplayed" fitToHeight="1" fitToWidth="1" horizontalDpi="300" verticalDpi="300" orientation="landscape" paperSize="9" scale="74" r:id="rId1"/>
</worksheet>
</file>

<file path=xl/worksheets/sheet9.xml><?xml version="1.0" encoding="utf-8"?>
<worksheet xmlns="http://schemas.openxmlformats.org/spreadsheetml/2006/main" xmlns:r="http://schemas.openxmlformats.org/officeDocument/2006/relationships">
  <sheetPr>
    <pageSetUpPr fitToPage="1"/>
  </sheetPr>
  <dimension ref="A1:L25"/>
  <sheetViews>
    <sheetView zoomScalePageLayoutView="0" workbookViewId="0" topLeftCell="A1">
      <selection activeCell="G19" sqref="G19"/>
    </sheetView>
  </sheetViews>
  <sheetFormatPr defaultColWidth="9.140625" defaultRowHeight="15"/>
  <cols>
    <col min="1" max="1" width="3.421875" style="29" customWidth="1"/>
    <col min="2" max="2" width="49.57421875" style="16" customWidth="1"/>
    <col min="3" max="3" width="16.421875" style="16" customWidth="1"/>
    <col min="4" max="4" width="17.7109375" style="16" customWidth="1"/>
    <col min="5" max="5" width="17.28125" style="16" customWidth="1"/>
    <col min="6" max="6" width="17.00390625" style="16" customWidth="1"/>
    <col min="7" max="7" width="9.140625" style="16" customWidth="1"/>
    <col min="11" max="16384" width="9.140625" style="16" customWidth="1"/>
  </cols>
  <sheetData>
    <row r="1" spans="1:5" ht="15.75">
      <c r="A1" s="233" t="s">
        <v>345</v>
      </c>
      <c r="B1" s="11"/>
      <c r="C1" s="12"/>
      <c r="D1" s="12"/>
      <c r="E1" s="12"/>
    </row>
    <row r="2" spans="1:6" ht="15.75" thickBot="1">
      <c r="A2" s="28"/>
      <c r="B2" s="12" t="s">
        <v>659</v>
      </c>
      <c r="C2" s="12"/>
      <c r="D2" s="13"/>
      <c r="E2" s="12"/>
      <c r="F2" s="146" t="s">
        <v>176</v>
      </c>
    </row>
    <row r="3" spans="1:6" ht="26.25" customHeight="1">
      <c r="A3" s="1029" t="s">
        <v>71</v>
      </c>
      <c r="B3" s="1031" t="s">
        <v>100</v>
      </c>
      <c r="C3" s="560" t="s">
        <v>510</v>
      </c>
      <c r="D3" s="53" t="s">
        <v>513</v>
      </c>
      <c r="E3" s="210" t="s">
        <v>235</v>
      </c>
      <c r="F3" s="211" t="s">
        <v>265</v>
      </c>
    </row>
    <row r="4" spans="1:6" ht="12" customHeight="1" thickBot="1">
      <c r="A4" s="1030"/>
      <c r="B4" s="1032"/>
      <c r="C4" s="152" t="s">
        <v>146</v>
      </c>
      <c r="D4" s="152" t="s">
        <v>147</v>
      </c>
      <c r="E4" s="152" t="s">
        <v>148</v>
      </c>
      <c r="F4" s="153" t="s">
        <v>149</v>
      </c>
    </row>
    <row r="5" spans="1:6" ht="18" customHeight="1">
      <c r="A5" s="240">
        <v>1</v>
      </c>
      <c r="B5" s="537" t="s">
        <v>253</v>
      </c>
      <c r="C5" s="751">
        <f>SUM(C6:C9)</f>
        <v>1223</v>
      </c>
      <c r="D5" s="751">
        <f>SUM(D6:D9)</f>
        <v>867</v>
      </c>
      <c r="E5" s="751">
        <f>SUM(E6:E9)</f>
        <v>931</v>
      </c>
      <c r="F5" s="752">
        <v>0</v>
      </c>
    </row>
    <row r="6" spans="1:12" ht="12.75" customHeight="1">
      <c r="A6" s="150">
        <v>2</v>
      </c>
      <c r="B6" s="538" t="s">
        <v>101</v>
      </c>
      <c r="C6" s="753">
        <v>356</v>
      </c>
      <c r="D6" s="754">
        <v>0</v>
      </c>
      <c r="E6" s="630">
        <v>712</v>
      </c>
      <c r="F6" s="863">
        <v>0.5</v>
      </c>
      <c r="K6" s="131"/>
      <c r="L6" s="131"/>
    </row>
    <row r="7" spans="1:12" ht="12.75" customHeight="1">
      <c r="A7" s="150">
        <v>3</v>
      </c>
      <c r="B7" s="539" t="s">
        <v>178</v>
      </c>
      <c r="C7" s="754">
        <v>829</v>
      </c>
      <c r="D7" s="754">
        <v>829</v>
      </c>
      <c r="E7" s="630">
        <v>206</v>
      </c>
      <c r="F7" s="651">
        <f>D7/E7</f>
        <v>4.024271844660194</v>
      </c>
      <c r="K7" s="131"/>
      <c r="L7" s="131"/>
    </row>
    <row r="8" spans="1:12" ht="12.75" customHeight="1">
      <c r="A8" s="150">
        <v>4</v>
      </c>
      <c r="B8" s="539" t="s">
        <v>179</v>
      </c>
      <c r="C8" s="754">
        <v>38</v>
      </c>
      <c r="D8" s="754">
        <v>38</v>
      </c>
      <c r="E8" s="630">
        <v>13</v>
      </c>
      <c r="F8" s="651">
        <f>D8/E8</f>
        <v>2.923076923076923</v>
      </c>
      <c r="K8" s="131"/>
      <c r="L8" s="131"/>
    </row>
    <row r="9" spans="1:11" ht="12.75" customHeight="1">
      <c r="A9" s="150">
        <v>5</v>
      </c>
      <c r="B9" s="540" t="s">
        <v>102</v>
      </c>
      <c r="C9" s="754"/>
      <c r="D9" s="754">
        <v>0</v>
      </c>
      <c r="E9" s="630"/>
      <c r="F9" s="651"/>
      <c r="K9" s="131"/>
    </row>
    <row r="10" spans="1:11" ht="21" customHeight="1">
      <c r="A10" s="241">
        <v>6</v>
      </c>
      <c r="B10" s="541" t="s">
        <v>392</v>
      </c>
      <c r="C10" s="755">
        <f>SUM(C11:C13)</f>
        <v>1235</v>
      </c>
      <c r="D10" s="756">
        <v>0</v>
      </c>
      <c r="E10" s="755">
        <f>SUM(E11:E13)</f>
        <v>752</v>
      </c>
      <c r="F10" s="757">
        <v>0</v>
      </c>
      <c r="K10" s="131"/>
    </row>
    <row r="11" spans="1:6" ht="12.75" customHeight="1">
      <c r="A11" s="150">
        <v>7</v>
      </c>
      <c r="B11" s="542" t="s">
        <v>181</v>
      </c>
      <c r="C11" s="754">
        <v>845</v>
      </c>
      <c r="D11" s="754">
        <v>0</v>
      </c>
      <c r="E11" s="630">
        <v>365</v>
      </c>
      <c r="F11" s="864">
        <f>C11/E11</f>
        <v>2.315068493150685</v>
      </c>
    </row>
    <row r="12" spans="1:6" ht="12.75" customHeight="1">
      <c r="A12" s="150">
        <v>8</v>
      </c>
      <c r="B12" s="543" t="s">
        <v>180</v>
      </c>
      <c r="C12" s="754">
        <v>390</v>
      </c>
      <c r="D12" s="754">
        <v>0</v>
      </c>
      <c r="E12" s="630">
        <v>387</v>
      </c>
      <c r="F12" s="864">
        <f>C12/E12</f>
        <v>1.0077519379844961</v>
      </c>
    </row>
    <row r="13" spans="1:6" ht="12.75" customHeight="1" thickBot="1">
      <c r="A13" s="151">
        <v>9</v>
      </c>
      <c r="B13" s="544"/>
      <c r="C13" s="758"/>
      <c r="D13" s="758">
        <v>0</v>
      </c>
      <c r="E13" s="633"/>
      <c r="F13" s="624"/>
    </row>
    <row r="14" spans="1:6" ht="17.25" customHeight="1" thickBot="1">
      <c r="A14" s="207">
        <v>10</v>
      </c>
      <c r="B14" s="545" t="s">
        <v>93</v>
      </c>
      <c r="C14" s="759">
        <f>C5+C10</f>
        <v>2458</v>
      </c>
      <c r="D14" s="759">
        <f>D5+D10</f>
        <v>867</v>
      </c>
      <c r="E14" s="759">
        <f>E5+E10</f>
        <v>1683</v>
      </c>
      <c r="F14" s="760">
        <v>0</v>
      </c>
    </row>
    <row r="15" spans="1:6" ht="12.75" customHeight="1">
      <c r="A15" s="234"/>
      <c r="B15" s="117"/>
      <c r="C15" s="147"/>
      <c r="D15" s="147"/>
      <c r="E15" s="148"/>
      <c r="F15" s="32"/>
    </row>
    <row r="16" spans="1:10" ht="12.75" customHeight="1">
      <c r="A16" s="58" t="s">
        <v>215</v>
      </c>
      <c r="B16" s="235"/>
      <c r="C16" s="236"/>
      <c r="D16" s="236"/>
      <c r="E16" s="237"/>
      <c r="F16" s="58"/>
      <c r="H16" s="109"/>
      <c r="I16" s="109"/>
      <c r="J16" s="109"/>
    </row>
    <row r="17" spans="1:6" ht="24.75" customHeight="1">
      <c r="A17" s="1028" t="s">
        <v>415</v>
      </c>
      <c r="B17" s="1028"/>
      <c r="C17" s="1028"/>
      <c r="D17" s="1028"/>
      <c r="E17" s="1028"/>
      <c r="F17" s="1028"/>
    </row>
    <row r="18" spans="1:6" ht="12.75" customHeight="1">
      <c r="A18" s="442" t="s">
        <v>414</v>
      </c>
      <c r="B18" s="54"/>
      <c r="C18" s="238"/>
      <c r="D18" s="238"/>
      <c r="E18" s="238"/>
      <c r="F18" s="61"/>
    </row>
    <row r="19" spans="1:6" ht="26.25" customHeight="1">
      <c r="A19" s="1028" t="s">
        <v>511</v>
      </c>
      <c r="B19" s="1028"/>
      <c r="C19" s="1028"/>
      <c r="D19" s="1028"/>
      <c r="E19" s="1028"/>
      <c r="F19" s="1028"/>
    </row>
    <row r="20" spans="1:10" ht="15" customHeight="1">
      <c r="A20" s="209" t="s">
        <v>491</v>
      </c>
      <c r="B20" s="208"/>
      <c r="C20" s="208"/>
      <c r="D20" s="208"/>
      <c r="E20" s="208"/>
      <c r="F20" s="208"/>
      <c r="H20" s="109"/>
      <c r="I20" s="109"/>
      <c r="J20" s="109"/>
    </row>
    <row r="21" spans="1:10" ht="27.75" customHeight="1">
      <c r="A21" s="1028" t="s">
        <v>639</v>
      </c>
      <c r="B21" s="1028"/>
      <c r="C21" s="1028"/>
      <c r="D21" s="1028"/>
      <c r="E21" s="1028"/>
      <c r="F21" s="1028"/>
      <c r="H21" s="109"/>
      <c r="I21" s="109"/>
      <c r="J21" s="109"/>
    </row>
    <row r="22" spans="1:10" ht="12.75" customHeight="1">
      <c r="A22" s="209"/>
      <c r="B22" s="208"/>
      <c r="C22" s="208"/>
      <c r="D22" s="208"/>
      <c r="E22" s="208"/>
      <c r="F22" s="208"/>
      <c r="H22" s="109"/>
      <c r="I22" s="109"/>
      <c r="J22" s="109"/>
    </row>
    <row r="23" spans="1:10" ht="12.75" customHeight="1">
      <c r="A23" s="209" t="s">
        <v>249</v>
      </c>
      <c r="B23" s="208"/>
      <c r="C23" s="208"/>
      <c r="D23" s="208"/>
      <c r="E23" s="208"/>
      <c r="F23" s="208"/>
      <c r="H23" s="109"/>
      <c r="I23" s="109"/>
      <c r="J23" s="109"/>
    </row>
    <row r="24" spans="1:6" ht="15">
      <c r="A24" s="238" t="s">
        <v>512</v>
      </c>
      <c r="B24" s="239"/>
      <c r="C24" s="238"/>
      <c r="D24" s="238"/>
      <c r="E24" s="238"/>
      <c r="F24" s="61"/>
    </row>
    <row r="25" spans="1:5" ht="15">
      <c r="A25" s="238"/>
      <c r="B25" s="12"/>
      <c r="C25" s="12"/>
      <c r="D25" s="149"/>
      <c r="E25" s="12"/>
    </row>
  </sheetData>
  <sheetProtection/>
  <protectedRanges>
    <protectedRange sqref="D15:D16 C7:D8" name="Oblast1"/>
  </protectedRanges>
  <mergeCells count="5">
    <mergeCell ref="A21:F21"/>
    <mergeCell ref="A19:F19"/>
    <mergeCell ref="A17:F17"/>
    <mergeCell ref="A3:A4"/>
    <mergeCell ref="B3:B4"/>
  </mergeCell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r:id="rId1"/>
  <ignoredErrors>
    <ignoredError sqref="C5:D5 E5 E9:E1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školství, mládeže a tělovýchovy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machackova</dc:creator>
  <cp:keywords/>
  <dc:description/>
  <cp:lastModifiedBy>dekanat</cp:lastModifiedBy>
  <cp:lastPrinted>2017-05-16T13:36:55Z</cp:lastPrinted>
  <dcterms:created xsi:type="dcterms:W3CDTF">2010-10-08T09:48:15Z</dcterms:created>
  <dcterms:modified xsi:type="dcterms:W3CDTF">2017-06-19T13:41:58Z</dcterms:modified>
  <cp:category/>
  <cp:version/>
  <cp:contentType/>
  <cp:contentStatus/>
</cp:coreProperties>
</file>